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8190" tabRatio="275" firstSheet="2" activeTab="3"/>
  </bookViews>
  <sheets>
    <sheet name="Титульный лист" sheetId="1" r:id="rId1"/>
    <sheet name="Раздел 1" sheetId="2" r:id="rId2"/>
    <sheet name="Раздел 2" sheetId="3" r:id="rId3"/>
    <sheet name="Раздел 3" sheetId="4" r:id="rId4"/>
  </sheets>
  <definedNames/>
  <calcPr fullCalcOnLoad="1"/>
</workbook>
</file>

<file path=xl/sharedStrings.xml><?xml version="1.0" encoding="utf-8"?>
<sst xmlns="http://schemas.openxmlformats.org/spreadsheetml/2006/main" count="1844" uniqueCount="980">
  <si>
    <t xml:space="preserve">                      Приложение № 1</t>
  </si>
  <si>
    <t>к Постановлению  Главы городского поселения</t>
  </si>
  <si>
    <t xml:space="preserve">Петров Вал Камышинского муниципального района  </t>
  </si>
  <si>
    <t xml:space="preserve">РЕЕСТР  МУНИЦИПАЛЬНОГО  ИМУЩЕСТВА </t>
  </si>
  <si>
    <t>ГОРОДСКОГО ПОСЕЛЕНИЯ ПЕТРОВ ВАЛ</t>
  </si>
  <si>
    <t xml:space="preserve"> </t>
  </si>
  <si>
    <t>№ п/п</t>
  </si>
  <si>
    <t>Наименование недвижимого имущества/адрес (местоположение) недвижимого имущества</t>
  </si>
  <si>
    <t>Кадастровый номер мун. недвижимого имущества</t>
  </si>
  <si>
    <t>Площадь (кв.м), протяженность (м), и (или) иные параметры</t>
  </si>
  <si>
    <t>Балансовая стоимость (руб.)</t>
  </si>
  <si>
    <t>Сумма амортизации (руб.)</t>
  </si>
  <si>
    <t>Кадастровая ст-ть недвижимого имущества</t>
  </si>
  <si>
    <t>Реквизиты, даты документов- оснований возникновения (прекращения) права мун. соб-ти</t>
  </si>
  <si>
    <t>Сведения о правообладателе муниципального недвижимого имущества</t>
  </si>
  <si>
    <t>Сведения об установленных в отношении мун. недвижимого имущества ограничениях (обременениях) с указанием основания и даты их  возникновения и прекращения</t>
  </si>
  <si>
    <t>Иные сведения</t>
  </si>
  <si>
    <t xml:space="preserve">МБУ "Благоустройство и озеленение городского поселения Петров Вал"  </t>
  </si>
  <si>
    <t>имущество в оперативном управлении</t>
  </si>
  <si>
    <t>Здание котельной № 1, г. Петров Вал, ул. Рихарда Зорге</t>
  </si>
  <si>
    <t>34:10:00 00 00:0000:218:000132</t>
  </si>
  <si>
    <t xml:space="preserve">147,3 кв.м </t>
  </si>
  <si>
    <t>Закон 1317-Од от 27.11.2006 г. Акт № 183 от 29.12.2006 г. Свид-во о гос. рег. права 34 АА№ 980952 от 02.07.2008 г</t>
  </si>
  <si>
    <t xml:space="preserve">Юр. адрес: 403840, Волгоградская область, Камышинский район, г. Петров Вал ул. 30 лет Победы д. 5
инн/кпп :3410004808/341001001
</t>
  </si>
  <si>
    <t>не зарегистрировано</t>
  </si>
  <si>
    <t>Итого:  1 объект</t>
  </si>
  <si>
    <t>МУП ЖКХ Камышинского муниципального района</t>
  </si>
  <si>
    <t>имущество в хозяйственном ведении</t>
  </si>
  <si>
    <t>1.2 - Нежилые помещения</t>
  </si>
  <si>
    <t>Здание склада, г. Петров Вал, ул. Терешковой, 50</t>
  </si>
  <si>
    <t xml:space="preserve"> Акт № 43  от 12.12.2011 г.,Постановление от 12.12.2011 г. № 1629-п,  Св-во о рег. права от 02.11.2012 г.</t>
  </si>
  <si>
    <t>Здание конторы, г. Петров Вал, ул. Терешковой, 50</t>
  </si>
  <si>
    <t xml:space="preserve"> Акт № 42  от 12.12.2011 г., Постановление от 12.12.2011 г. № 1629-п,  Св-во о рег. права от 02.11.2012 г.</t>
  </si>
  <si>
    <t>Здание гаража, г. Петров Вал, ул. Терешковой, 50</t>
  </si>
  <si>
    <t xml:space="preserve"> Акт № 36 от 12.12.2011 г., Постановление от 12.12.2011 г. № 1629-п,  Св-во о рег. права от 02.11.2012 г.</t>
  </si>
  <si>
    <t xml:space="preserve"> Акт № 35 от 12.12.2011 г., Постановление от 12.12.2011 г. № 1629-п,  Св-во о рег. права от 02.11.2012 г.</t>
  </si>
  <si>
    <t>Здание автономной газовой котельной ул. Камышинская, дом 45а</t>
  </si>
  <si>
    <t>Акт № 601-п от 07.07.2014г. Постановление от 07.07.2014г. № 601-п св-во о рег. от 14.10.2014г.  34-АБ №583521</t>
  </si>
  <si>
    <t>Акт №  А0000066 от 29.10..2014г. Распоряжение от № 286-р. от 29.10.2014</t>
  </si>
  <si>
    <t>Здание автономной газовой котельной ул. Шевченко, дом 50</t>
  </si>
  <si>
    <t xml:space="preserve">36.4 </t>
  </si>
  <si>
    <t>Акт № 601-п от 07.07.2014г. Постановление от 07.07.2014г. № 601-п св-во о гос. рег. от  14.10.2014г. 34-АБ №582416</t>
  </si>
  <si>
    <t>Нежилое помещение № 6, входящее в состав нежилого  помещение № 91, ул. Р. Зорге, 1</t>
  </si>
  <si>
    <t>Постановление Главы Камышин.муниц. Района.№.1629-п от 12.12.2011 Св-во о рег. от 02.11.2012 34АА № 863913</t>
  </si>
  <si>
    <t>Здание автономной котельной примерно в 10 метрах на север от здания № 6 по ул. Совхозной</t>
  </si>
  <si>
    <t>34:10:200001:566</t>
  </si>
  <si>
    <t>Свидетельство о гос. регистрации права 34-АБ № 863484 от 31.08.2015г.</t>
  </si>
  <si>
    <t>Юр. адрес: 403840, Волгоградская область, Камышинский район, г. Петров Вал ул. 30 лет Победы д. 5 инн/кпп: 3410004808/341001001</t>
  </si>
  <si>
    <t>Акт №  А0000030 от 26.11.2015г. Распоряжение от № 286-р. от 26.11.2015г</t>
  </si>
  <si>
    <t>МУП ВКХ городского поселения Петров Вал</t>
  </si>
  <si>
    <t>1.2 Нежилые помещения</t>
  </si>
  <si>
    <t xml:space="preserve">Здание насосной станции, г. Петров Вал, ул. Ленина, 112      </t>
  </si>
  <si>
    <t>34:10:00 00 00:0000:18:218:001:010331620</t>
  </si>
  <si>
    <t>Закон 1317-Од от 27.11.2006 г. Акт № 169 от 29.12.2006 г. Свид-во о гос. рег. права 34 АА№ 442524 от 28.02.2008 г.</t>
  </si>
  <si>
    <t>Здание канализационной насосной станции, г. Петров Вал, ул. Тургенева</t>
  </si>
  <si>
    <t>34-34-04/029/2009-331</t>
  </si>
  <si>
    <t>111,1 кв.м</t>
  </si>
  <si>
    <t>Закон 1317-Од от 27.11.2006 г. Акт № 54 от 29.12.2006 г. Свид-во о гос. рег. права 34 АА№ 820051 от 20.10.2009 г</t>
  </si>
  <si>
    <t>Здание очистных сооружений, г. Петров Вал, район ул. Красной</t>
  </si>
  <si>
    <t>34-34-04/029/2009-332</t>
  </si>
  <si>
    <t>682,2 кв.м</t>
  </si>
  <si>
    <t>Закон 1317-Од от 27.11.2006 г. Акт № 136 от 29.12.2006 г. Свид-во о гос. рег. права 34 АА№ 819966 от 16.10.2009 г</t>
  </si>
  <si>
    <t>Нежилое помещение № 5, входящее в состав нежилого  помещение № 91, ул. Р. Зорге, 1</t>
  </si>
  <si>
    <t>1.3 - Сооружения</t>
  </si>
  <si>
    <t>Сооружение - башня водонапорная, г. Петров Вал, ул. Ленина, 112а</t>
  </si>
  <si>
    <t>34:10:000000:0000:18:218:001:010331660</t>
  </si>
  <si>
    <t xml:space="preserve">3,8 кв.м </t>
  </si>
  <si>
    <t>Закон 1317-Од от 27.11.2006 г. Акт № 119 от 29.12.2006 г. Св-во о гос. рег. 34 АА 664767 от 14.04.2008 г</t>
  </si>
  <si>
    <t>Береговая насосная станция, примерно в 0,5 км от с. Барановка по направлению на северо-восток (Здание водокачки Петров Вал -Береговая, колодец береговой водопроводный Петров Вал, Будка над приемным колодцем, Пристройка к зданию водокачки с хлором "Береговая"</t>
  </si>
  <si>
    <t>34:10:090001:001</t>
  </si>
  <si>
    <t>134,3 кв.м</t>
  </si>
  <si>
    <t>Закон 1317-Од от 27.11.2006 г. Акт № 210, 208, 209, 221 от 29.12.2006 г. Св-во о гос. рег. 34 АА № 072490 от 28.09.2010 г.</t>
  </si>
  <si>
    <t>Сооружение - насосная станция III подъема, примерно в 1 км. по направлению на запад от х. Грязнуха (Здание насосной станции III подъем, резервуар III подъем, резервуар III подъем)</t>
  </si>
  <si>
    <t>34:10:200019:24</t>
  </si>
  <si>
    <t xml:space="preserve">135,7 кв.м </t>
  </si>
  <si>
    <t>Закон 1317-Од от 27.11.2006 г. Акт № 206,213, 212  от 29.12.2006 г. Св-во о гос. рег.  34 АА № 132071 от 27.10.2010 г.</t>
  </si>
  <si>
    <t xml:space="preserve">Сооружение - подземный водозабор, примерно в 0,5 км. от с. Средняя Камышинка по направлению на юг (Здание насосной станции II подъем, резервуар-емкость II подъем № 193, резурвуар-емкость II подъем № 78, Артскважина № 81, Артскважина № 194, Артскважина № 195, Артскважина № 196, Артскважина № 197, Артскважина № 2, Дорога подъездная к скважине) </t>
  </si>
  <si>
    <t>34:10:060002:0002</t>
  </si>
  <si>
    <t>97254 кв.м</t>
  </si>
  <si>
    <t>Закон 1317-Од от 27.11.2006 г. Акт № 581, 207, 577, 214, 578, 580, 579, 211  от 29.12.2006 г. Св-во о гос. рег. 34 АА № 073627 от 19.10.2010 г.</t>
  </si>
  <si>
    <t>Водопроводная линия, с. Средняя Камышинка - х. Грязнуха</t>
  </si>
  <si>
    <t>3415,0 м</t>
  </si>
  <si>
    <t>Закон 1317-Од от 27.11.2006 г. Акт № 222  от 29.12.2006 г. Св-во о гос. рег. от 13.09.2012 г.</t>
  </si>
  <si>
    <t>Сооружение водопроводные сети, г. Петров Вал от НС "Грязнуха" по ул. Шевченко, Кооперативной до пересечения с ул. Гагарина (0001)</t>
  </si>
  <si>
    <t>34:10:000000:0000:18:218:002:000555230:0001</t>
  </si>
  <si>
    <t>10461,9 м</t>
  </si>
  <si>
    <t>Закон 1317-Од от 27.11.2006 г. Акт № 145 от 29.12.2006 г. Св-во о гос. рег. права 34 АА № 405051 от 26.12.2007 г.</t>
  </si>
  <si>
    <t>Сооружение - водопроводные сети, г. Петров Вал, по пр. Пионеров, пер. Школьный, ул. 30 лет Победы, ул. Внукова, ул. Парковая, ул. Р. Зорге, 1 мкр., ул. Ленина (ДОСы) (0002)</t>
  </si>
  <si>
    <t>34:10:000000:0000:18:218:002:000555230:0002</t>
  </si>
  <si>
    <t>7329,1 м</t>
  </si>
  <si>
    <t>Закон 1317-Од от 27.11.2006 г. Акт № 80 от 29.12.2006 г. Св-во о гос. рег. права 34 АА № 404866 от 21.12.2007 г.</t>
  </si>
  <si>
    <t>Сооружение - водопроводные сети, г. Петров Вал, по ул. Карла Маркса, ул. Рихарда Зорге, ул. Спортивная, ул. Малышева, ул. королева, ул. Лебяжинская., ул. Тельмана, ул. Энгельса, ул. Луговая, ул. Севостьянова (0003)</t>
  </si>
  <si>
    <t>34-34-04/026/2010-443</t>
  </si>
  <si>
    <t>7380,3 м</t>
  </si>
  <si>
    <t>Закон 1317-Од от 27.11.2006 г., Закон 1905-ОД от 23.06.2009 г. Акт № 2 от 31.07.2009 г. Св-во о гос. рег. права 34 АА 027294 от 28.07.2010 г.</t>
  </si>
  <si>
    <t xml:space="preserve">                                  Сооружение - водопроводные сети, г. Петров Вал, по ул. Дзержинского, пер. Дзержинского, ул. Ленина, ул. Крупской, ул. Кооперативной, пер. Титова, ул. Безымянной, ул. Гагарина, ул. Орджоникидзе, ул. Лермонтова, ул. Горького, ул. Достоевского, ул. Гоголя, ул. Чернышевского, ул. Саратовская (0004)</t>
  </si>
  <si>
    <t>34:10:000000:0000:18:218:002:000555230:0004</t>
  </si>
  <si>
    <t>12270,7 м</t>
  </si>
  <si>
    <t>Закон 1317-Од от 27.11.2006 г. Акт № 101 от 29.12.2006 г. Св-во о гос. рег. 34 АА 404985 от 25.12.2007 г.</t>
  </si>
  <si>
    <t>Сооружение - водопроводные сети, г. Петров Вал, по ул. 40 лет Победы, Строителей, Чапаева, Калинина, Подстанция 220 (0005)</t>
  </si>
  <si>
    <t>34:10:000000:0000:18:218:002:000555230:0005</t>
  </si>
  <si>
    <t>4140,6 м</t>
  </si>
  <si>
    <t>Закон 1317-Од от 27.11.2006 г. Акт № 135 от 29.12.2006 г. Св-во о гос. рег. 34 АА № 405052 от 26.12.2007 г.</t>
  </si>
  <si>
    <t>Сооружение - водопроводные сети, г. Петров Вал, по ул. Телеграфной, ул. Кутузова, ул. Некрасова, ул. Октябрьская, ул. Пионерская, ул. Кирова, ул. Тургенева, ул. Жданова, ул. Советская, ул. пушкина, ул. Фрунзе, пер. Деповской, пер. Некрасова, пер. Тоннельный (0006)</t>
  </si>
  <si>
    <t>34:10:000000:0000:18:218:002:000555230:0006</t>
  </si>
  <si>
    <t>11951,3 м</t>
  </si>
  <si>
    <t>Закон 1317-Од от 27.11.2006 г. Акт № 108 от 29.12.2006 г. Св-во о гос. рег. 34 АА 405053 от 26.12.2007 г.</t>
  </si>
  <si>
    <t>Сооружение - водопроводные сети, г. Петров Вал, ул. М. Зеленая, ул. Зеленая, ул. Мичурина, ул. Куйбышева, ул. Щорса, ул. Красина, ул. 8 Марта, ул. Северная (0007)</t>
  </si>
  <si>
    <t>34:10:000000:0000:18:218:002:000555230:0007</t>
  </si>
  <si>
    <t>6643,7 м</t>
  </si>
  <si>
    <t>Закон 1317-Од от 27.11.2006 г. Акт № 67 от 29.12.2006 г. Св-во о гос. рег. 34 АА 405054 от 26.12.2007 г.</t>
  </si>
  <si>
    <t>Сооружение- водонапорная башня, г. Петров Вал, пересечение улиц Тельмана, ул. Р. Зорге</t>
  </si>
  <si>
    <t>34:10:000000:0000:218:000237</t>
  </si>
  <si>
    <t>17,7 кв.м</t>
  </si>
  <si>
    <t>Договор пожертвования имущества № ЦРИР/4/Ж/0811010001/06/004930 от 08.12.2006 г. Акт от 08.12.2006 г. Св-во о гос. рег. 34 АА № 666584 от 31.08.2007 г</t>
  </si>
  <si>
    <t xml:space="preserve">Сооружение- сети канализации внешние, г. Петров Вал </t>
  </si>
  <si>
    <t>34-34-04/029/2009-686</t>
  </si>
  <si>
    <t>8306 м</t>
  </si>
  <si>
    <t>Закон 1317-Од от 27.11.2006 г. Акт № 163 от 29.12.2006 г. Св-во о гос. рег. 34 АА 820753 от 28.10.2009 г.</t>
  </si>
  <si>
    <t>Сооружение - канализационные сети, г. Петров Вал</t>
  </si>
  <si>
    <t xml:space="preserve">22496,9 м, </t>
  </si>
  <si>
    <t>Закон 1317-Од от 27.11.2006 г. Акт № 43, № 141 от 29.12.2006 г. Св-во о гос. рег. 34 АА 442557 от 27.02.2008 г. Св-во о гос. рег. 34 АА № 063516 от 09.09.2010 г.</t>
  </si>
  <si>
    <t>Итого:  15 объектов</t>
  </si>
  <si>
    <t>Администрация городского поселения Петров Вал</t>
  </si>
  <si>
    <t>1.1 - Жилые помещения</t>
  </si>
  <si>
    <t>Квартира неприватизированная № 23  ул. Ленина, 90</t>
  </si>
  <si>
    <t>Закон Волгоградской области  №1317-од от 27.11.2006, Акт о приеме-передаче № 265 от 29.12.2006 г.</t>
  </si>
  <si>
    <t>Администрация г.п. Петров Вал            Юр. ад. 403840, Волгоградская обл., Камышинский р-н, г.Петров Вал, 5 инн/кпп:3410004808/341001001</t>
  </si>
  <si>
    <t>Квартира неприватизированная № 26  ул. Ленина, 98</t>
  </si>
  <si>
    <t>Закон Волгоградской области  №1317-од от 27.11.2006, Акт о приеме-передаче № 277 от 29.12.2006 г., св-во о рег. 34 АА № 864235</t>
  </si>
  <si>
    <t>Квартира неприватизированная № 31  ул. Ленина, 98</t>
  </si>
  <si>
    <t>Закон Волгоградской области  №1317-од от 27.11.2006, Акт о приеме-передаче № 278 от 29.12.2006 г.</t>
  </si>
  <si>
    <t>Квартира неприватизированная № 40  ул. Ленина, 98</t>
  </si>
  <si>
    <t>Закон Волгоградской области  №1317-од от 27.11.2006, Акт о приеме-передаче № 281 от 29.12.2006 г.</t>
  </si>
  <si>
    <t>Квартира неприватизированная № 64  ул. Ленина, 98</t>
  </si>
  <si>
    <t>Закон Волгоградской области  №1317-од от 27.11.2006, Акт о приеме-передаче № 284 от 29.12.2006 г.</t>
  </si>
  <si>
    <t>Квартира неприватизированная № 22  ул. Крупской, 5</t>
  </si>
  <si>
    <t>Закон Волгоградской области  №1317-од от 27.11.2006, Акт о приеме-передаче № 312 от 29.12.2006 г.</t>
  </si>
  <si>
    <t>Квартира неприватизированная № 48  пр. Пионеров, 16</t>
  </si>
  <si>
    <t>Закон Волгоградской области  №1317-од от 27.11.2006, Акт о приеме-передаче № 367 от 29.12.2006 г.</t>
  </si>
  <si>
    <t>Квартира неприватизированная № 20  пр.Пионеров, 7</t>
  </si>
  <si>
    <t>Закон Волгоградской области  №1317-од от 27.11.2006, Акт о приеме-передаче № 382 от 29.12.2006 г.</t>
  </si>
  <si>
    <t>Квартира неприватизированная № 32  пр.Пионеров, 7</t>
  </si>
  <si>
    <t>Закон Волгоградской области  №1317-од от 27.11.2006, Акт о приеме-передаче № 383 от 29.12.2006 г.</t>
  </si>
  <si>
    <t>Квартира неприватизированная № 2  ул. Подстанция 220, д.10</t>
  </si>
  <si>
    <t>Закон Волгоградской области  №1317-од от 27.11.2006, Акт о приеме-передаче № 388 от 29.12.2006 г.</t>
  </si>
  <si>
    <t>Квартира неприватизированная № 36  ул. Р.Зорге, 3</t>
  </si>
  <si>
    <t>Закон Волгоградской области  №1317-од от 27.11.2006, Акт о приеме-передаче № 407 от 29.12.2006 г.</t>
  </si>
  <si>
    <t>Квартира неприватизированная № 64  ул. Р.Зорге, 3</t>
  </si>
  <si>
    <t>Закон Волгоградской области  №1317-од от 27.11.2006, Акт о приеме-передаче № 410 от 29.12.2006 г.</t>
  </si>
  <si>
    <t>Квартира неприватизированная № 99  ул. Р.Зорге, 3</t>
  </si>
  <si>
    <t>Закон Волгоградской области  №1317-од от 27.11.2006, Акт о приеме-передаче № 415 от 29.12.2006 г.</t>
  </si>
  <si>
    <t>Квартира неприватизированная № 109  ул. Р.Зорге, 3</t>
  </si>
  <si>
    <t>Закон Волгоградской области  №1317-од от 27.11.2006, Акт о приеме-передаче № 416 от 29.12.2006 г.</t>
  </si>
  <si>
    <t>Квартира неприватизированная № 21  ул. Р.Зорге, 4</t>
  </si>
  <si>
    <t>Закон Волгоградской области  №1317-од от 27.11.2006, Акт о приеме-передаче № 418 от 29.12.2006 г.</t>
  </si>
  <si>
    <t>Квартира неприватизированная № 29    1 мкр., 3</t>
  </si>
  <si>
    <t>Закон Волгоградской области  №1317-од от 27.11.2006, Акт о приеме-передаче № 332 от 29.12.2006 г.</t>
  </si>
  <si>
    <t>Квартира неприватизированная № 12  ул. 30лет Победы, 13</t>
  </si>
  <si>
    <t>Закон Волгоградской области  №1317-од от 27.11.2006, Акт о приеме-передаче № 302 от 29.12.2006 г., св-во о рег. От 13.11.2015 г. № 34-34/004-34/004/057/2015-506/1</t>
  </si>
  <si>
    <t>Квартира неприватизированная № 7  ул. Комсомольская, 48</t>
  </si>
  <si>
    <t>Закон Волгоградской области  №1317-од от 27.11.2006, Акт о приеме-передаче № 305 от 29.12.2006 г.</t>
  </si>
  <si>
    <t>Квартира неприватизированная № 28     1 мкр., 2</t>
  </si>
  <si>
    <t>Закон Волгоградской области  №1317-од от 27.11.2006, Акт о приеме-передаче № 356 от 29.12.2006 г.</t>
  </si>
  <si>
    <t>Квартира неприватизированная № 64     1 мкр., 2</t>
  </si>
  <si>
    <t>Закон Волгоградской области  №1317-од от 27.11.2006, Акт о приеме-передаче № 359 от 29.12.2006 г.</t>
  </si>
  <si>
    <t>Квартира неприватизированная № 1    ул. Шевченко, 5</t>
  </si>
  <si>
    <t>Закон Волгоградской области  № 1625-од от 09.01.2008, Акт о приеме-передаче № 201 от 31.01.2008 г.</t>
  </si>
  <si>
    <t>Квартира неприватизированная № 15    ул. Шевченко, 5</t>
  </si>
  <si>
    <t>Закон Волгоградской области  № 1625-од от 09.01.2008, Акт о приеме-передаче № 180 от 31.01.2008 г.</t>
  </si>
  <si>
    <t>Квартира неприватизированная № 44    ул. Шевченко, 5</t>
  </si>
  <si>
    <t>Закон Волгоградской области  № 1625-од от 09.01.2008, Акт о приеме-передаче № 192 от  31.01.2008 г. Св-во о регистр. 34 АА № 887388 от 15.11.2012 г.</t>
  </si>
  <si>
    <t>Квартира неприватизированная № 46    ул. Шевченко, 5</t>
  </si>
  <si>
    <t>Закон Волгоградской области  № 1625-од от 09.01.2008, Акт о приеме-передаче № 194 от 31.01.2008 г.</t>
  </si>
  <si>
    <t>Квартира неприватизированная № 54    ул. Шевченко, 5</t>
  </si>
  <si>
    <t>Закон Волгоградской области  № 1625-од от 09.01.2008, Акт о приеме-передаче № 196 от 31.01.2008 г.</t>
  </si>
  <si>
    <t>Квартира неприватизированная № 60    ул. Ленина, 104</t>
  </si>
  <si>
    <t>Закон Волгоградской области  №1317-од от 27.11.2006, Акт о приеме-передаче № 248 от 29.12.2006 г.</t>
  </si>
  <si>
    <t>Квартира неприватизированная № 12    ул. Ленина, 106</t>
  </si>
  <si>
    <t>Закон Волгоградской области  №1317-од от 27.11.2006, Акт о приеме-передаче № 251 от 29.12.2006 г.</t>
  </si>
  <si>
    <t>Квартира неприватизированная № 76    ул. Ленина, 106</t>
  </si>
  <si>
    <t>Закон Волгоградской области  №1317-од от 27.11.2006, Акт о приеме-передаче № 259 от 29.12.2006 г.</t>
  </si>
  <si>
    <t>Квартира неприватизированная № 81    ул. Ленина, 106</t>
  </si>
  <si>
    <t>Закон Волгоградской области  №1317-од от 27.11.2006, Акт о приеме-передаче № 327 от 29.12.2006 г.</t>
  </si>
  <si>
    <t>Квартира неприватизированная № 3  ул. Ленина, 86</t>
  </si>
  <si>
    <t>Закон Волгоградской области  № 1625-од от 09.01.2008, Акт о приеме-передаче № 146 от 31.01.2008 г.</t>
  </si>
  <si>
    <t>Квартира неприватизированная № 4  пер. Тоннельный, 8</t>
  </si>
  <si>
    <t>Закон Волгоградской области  № 1625-од от 09.01.2008, Акт о приеме-передаче № 23 от 31.01.2008 г.</t>
  </si>
  <si>
    <t>Квартира неприватизированная № 8  пер. Тоннельный, 8</t>
  </si>
  <si>
    <t>Закон Волгоградской области  № 1625-од от 09.01.2008, Акт о приеме-передаче № 25 от 31.01.2008 г.</t>
  </si>
  <si>
    <t>Квартира неприватизированная № 24  ул. Ленина, 88</t>
  </si>
  <si>
    <t>Закон Волгоградской области  № 1625-од от 09.01.2008, Акт о приеме-передаче № 155 от 31.01.2008 г.</t>
  </si>
  <si>
    <t>Квартира неприватизированная № 11  ул. Ленина, 100</t>
  </si>
  <si>
    <t>Закон Волгоградской области  № 1625-од от 09.01.2008, Акт о приеме-передаче № 159 от 31.01.2008 г.</t>
  </si>
  <si>
    <t>Квартира неприватизированная № 13  ул. Ленина, 100</t>
  </si>
  <si>
    <t>Закон Волгоградской области  № 1625-од от 09.01.2008, Акт о приеме-передаче № 160 от 31.01.2008 г.</t>
  </si>
  <si>
    <t>Квартира неприватизированная № 31  ул. Ленина, 100</t>
  </si>
  <si>
    <t>Закон Волгоградской области  № 1625-од от 09.01.2008, Акт о приеме-передаче № 165 от 31.01.2008 г.</t>
  </si>
  <si>
    <t>Квартира неприватизированная № 1  пер. К.Маркса, 14</t>
  </si>
  <si>
    <t>Закон Волгоградской области  № 1625-од от 09.01.2008, Акт о приеме-передаче № 27 от 31.01.2008 г., св-во о рег. № 34-34/004-34/004/057/2015-525/1 от 17.11.2015 г.</t>
  </si>
  <si>
    <t>Квартира неприватизированная № 1   ул. Ленина, 3</t>
  </si>
  <si>
    <t>Закон Волгоградской области  № 1625-од от 09.01.2008, Акт о приеме-передаче № 102 от 31.01.2008 г.</t>
  </si>
  <si>
    <t>Квартира неприватизированная № 2   ул. Ленина, 13</t>
  </si>
  <si>
    <t>Закон Волгоградской области  № 1625-од от 09.01.2008, Акт о приеме-передаче № 76 от 31.01.2008 г.</t>
  </si>
  <si>
    <t>Квартира неприватизированная № 1   ул. Ленина, 19</t>
  </si>
  <si>
    <t>Закон Волгоградской области  № 1625-од от 09.01.2008, Акт о приеме-передаче № 77 от 31.01.2008 г.</t>
  </si>
  <si>
    <t>Квартира неприватизированная № 2   ул. Ленина, 65</t>
  </si>
  <si>
    <t>Закон Волгоградской области  № 1625-од от 09.01.2008, Акт о приеме-передаче № 169 от 31.01.2008 г.</t>
  </si>
  <si>
    <t>Квартира неприватизированная № 3   ул. Крупской, 96</t>
  </si>
  <si>
    <t>Закон Волгоградской области  № 1625-од от 09.01.2008, Акт о приеме-передаче № 103 от 31.01.2008 г.</t>
  </si>
  <si>
    <t>1/2 жилого дома  пер. Кооперативный, 4</t>
  </si>
  <si>
    <t>Закон Волгоградской области  № 1625-од от 09.01.2008, Акт о приеме-передаче № 109 от 31.01.2008 г.</t>
  </si>
  <si>
    <t xml:space="preserve">                                                                                                      1/2 жилого дома  ул. 1  Мая, 22</t>
  </si>
  <si>
    <t>Закон Волгоградской области  № 1625-од от 09.01.2008, Акт о приеме-передаче № 113 от 31.01.2008 г.</t>
  </si>
  <si>
    <t>Квартира неприватизированная № 3  ул. Пионерская, 7</t>
  </si>
  <si>
    <t>Закон Волгоградской области  № 1625-од от 09.01.2008, Акт о приеме-передаче № 85 от 31.01.2008 г.</t>
  </si>
  <si>
    <t xml:space="preserve">                                                    Жилой дом № 4а  ул. Лебяжинская   </t>
  </si>
  <si>
    <t>Закон Волгоградской области  № 1625-од от 09.01.2008, Акт о приеме-передаче № 142 от 31.01.2008 г.</t>
  </si>
  <si>
    <t>Квартира неприватизированная № 3  ул. М.Горького, 17</t>
  </si>
  <si>
    <t>Закон Волгоградской области  № 1625-од от 09.01.2008, Акт о приеме-передаче № 82 от 31.01.2008 г.</t>
  </si>
  <si>
    <t>Квартира неприватизированная № 1  ул. Энгельса, 1</t>
  </si>
  <si>
    <t>Закон Волгоградской области  № 1625-од от 09.01.2008, Акт о приеме-передаче № 90 от 31.01.2008 г.</t>
  </si>
  <si>
    <t>Квартира неприватизированная № 2  ул. Энгельса, 1</t>
  </si>
  <si>
    <t>Закон Волгоградской области  № 1625-од от 09.01.2008, Акт о приеме-передаче № 92 от 31.01.2008 г.</t>
  </si>
  <si>
    <t>1/3 жилого дома пер. Карла Маркса, д. 8   (1)</t>
  </si>
  <si>
    <t>Закон Волгоградской области  № 1625-од от 09.01.2008, Акт о приеме-передаче № 138 от 31.01.2008 г.</t>
  </si>
  <si>
    <t>Квартира неприватизированная № 1  ул. 40 лет Победы, 1</t>
  </si>
  <si>
    <t>Закон Волгоградской области  № 1625-од от 09.01.2008, Акт о приеме-передаче № 112 от 31.01.2008 г.</t>
  </si>
  <si>
    <t>Квартира неприватизированная № 3  ул. Строителей, 6</t>
  </si>
  <si>
    <t>Закон Волгоградской области  № 1625-од от 09.01.2008, Акт о приеме-передаче № 130 от 31.01.2008 г.</t>
  </si>
  <si>
    <t>Квартира неприватизированная № 2  ул. Строителей, 17</t>
  </si>
  <si>
    <t>Закон Волгоградской области  № 1625-од от 09.01.2008, Акт о приеме-передаче № 134 от 31.01.2008 г.</t>
  </si>
  <si>
    <t>Квартира неприватизированная № 1  ул. Достоевского, 12</t>
  </si>
  <si>
    <t>Закон Волгоградской области  № 1625-од от 09.01.2008, Акт о приеме-передаче № 93 от 31.01.2008 г.</t>
  </si>
  <si>
    <t>Квартира неприватизированная № 4  ул. Достоевского, 12</t>
  </si>
  <si>
    <t>Закон Волгоградской области  № 1625-од от 09.01.2008, Акт о приеме-передаче № 94 от 31.01.2008 г.</t>
  </si>
  <si>
    <t>Закон Волгоградской области  № 1625-од от 09.01.2008, Акт о приеме-передаче № 118 от 31.01.2008 г.</t>
  </si>
  <si>
    <t>1/2 Жилого дома № 4  ул. Энгельса</t>
  </si>
  <si>
    <t>Закон Волгоградской области  № 1625-од от 09.01.2008, Акт о приеме-передаче № 117 от 31.01.2008 г.</t>
  </si>
  <si>
    <t>Квартира неприватизированная № 26   ул. Шевченко, 4</t>
  </si>
  <si>
    <t>Закон Волгоградской области  № 1625-од от 09.01.2008, Акт о приеме-передаче № 59 от 31.01.2008 г. Св-во о регистр. 34 АА № 887410 от 16.11.2012 г.</t>
  </si>
  <si>
    <t>Квартира неприватизированная № 33   ул. Шевченко, 4</t>
  </si>
  <si>
    <t>Распоряжение  «О расторжении договора  приватизации квартиры» №67-р от 25.11.2021 г.</t>
  </si>
  <si>
    <t>Квартира неприватизированная № 40   ул. Шевченко, 4</t>
  </si>
  <si>
    <t xml:space="preserve">Закон Волгоградской области  № 1625-од от 09.01.2008, Акт о приеме-передаче № 53 от 31.01.2008 г. </t>
  </si>
  <si>
    <t>Квартира неприватизированная № 42   ул. Шевченко, 4</t>
  </si>
  <si>
    <t>Закон Волгоградской области  № 1625-од от 09.01.2008, Акт о приеме-передаче № 47 от 31.01.2008 г. Св-во о регистр. 34 АА № 887386 от 16.11.2012 г.</t>
  </si>
  <si>
    <t>Квартира неприватизированная № 54   ул. Шевченко, 4</t>
  </si>
  <si>
    <t>Закон Волгоградской области  № 1625-од от 09.01.2008, Акт о приеме-передаче № 48 от 31.01.2008 г. Св-во о регистр. 34 АА № 887384 от 16.11.2012 г.</t>
  </si>
  <si>
    <t>Квартира неприватизированная № 28  ул. Ленина, 94</t>
  </si>
  <si>
    <t>Распоряжение  Главы городского поселения Петров Вал № 218-р от 14.10.2013 г. (о расприватизации)</t>
  </si>
  <si>
    <t>Квартира неприватизированная № 12  ул. Ленина, 56 (2/3 от общей площади)</t>
  </si>
  <si>
    <t>Закон Волгоградской области  № 1625-од от 09.01.2008, Акт о приеме-передаче № 145 от 31.01.2008 г.</t>
  </si>
  <si>
    <t>Квартира неприватизированная № 115  пр-т Пионеров, 13</t>
  </si>
  <si>
    <t>Закон Волгоградской области  №1317-од от 27.11.2006, Акт о приеме-передаче № 289 от 29.12.2006 г.</t>
  </si>
  <si>
    <t>Квартира неприватизированная № 117  пр-т Пионеров, 13</t>
  </si>
  <si>
    <t>Квартира неприватизированная № 123  пр-т Пионеров, 13</t>
  </si>
  <si>
    <t>Квартира неприватизированная № 201  пр-т Пионеров, 13</t>
  </si>
  <si>
    <t>Квартира неприватизированная № 208  пр-т Пионеров, 13</t>
  </si>
  <si>
    <t>Квартира неприватизированная № 209  пр-т Пионеров, 13</t>
  </si>
  <si>
    <t>Квартира неприватизированная № 216а  пр-т Пионеров, 13</t>
  </si>
  <si>
    <t>Квартира неприватизированная № 302  пр-т Пионеров, 13</t>
  </si>
  <si>
    <t>Квартира неприватизированная № 309  пр-т Пионеров, 13</t>
  </si>
  <si>
    <t>Квартира неприватизированная № 310  пр-т Пионеров, 13</t>
  </si>
  <si>
    <t>Квартира неприватизированная № 318  пр-т Пионеров, 13</t>
  </si>
  <si>
    <t>Квартира неприватизированная № 332  пр-т Пионеров, 13</t>
  </si>
  <si>
    <t>Квартира неприватизированная № 332а  пр-т Пионеров, 13</t>
  </si>
  <si>
    <t>Квартира неприватизированная № 401  пр-т Пионеров, 13</t>
  </si>
  <si>
    <t>Квартира неприватизированная № 402  пр-т Пионеров, 13</t>
  </si>
  <si>
    <t>Квартира неприватизированная № 409  пр-т Пионеров, 13</t>
  </si>
  <si>
    <t>Квартира неприватизированная № 411  пр-т Пионеров, 13</t>
  </si>
  <si>
    <t>Квартира неприватизированная № 418  пр-т Пионеров, 13</t>
  </si>
  <si>
    <t>Квартира неприватизированная № 422  пр-т Пионеров, 13</t>
  </si>
  <si>
    <t>Квартира неприватизированная № 432  пр-т Пионеров, 13</t>
  </si>
  <si>
    <t>Квартира неприватизированная № 503  пр-т Пионеров, 13</t>
  </si>
  <si>
    <t>Квартира неприватизированная № 511  пр-т Пионеров, 13</t>
  </si>
  <si>
    <t>Квартира неприватизированная № 513  пр-т Пионеров, 13</t>
  </si>
  <si>
    <t>Квартира неприватизированная № 516  пр-т Пионеров, 13</t>
  </si>
  <si>
    <t>Закон Волгоградской области  №1317-од от 27.11.2006, Акт о приеме-передаче № 289 от 29.12.2006 г., св-во о рег. От 16.11.2015 г. № 34-34/004-34/004/057/2015-526/1</t>
  </si>
  <si>
    <t>Квартира неприватизированная № 520  пр-т Пионеров, 13</t>
  </si>
  <si>
    <t>Квартира неприватизированная № 525  пр-т Пионеров, 13</t>
  </si>
  <si>
    <t>Квартира неприватизированная № 527  пр-т Пионеров, 13</t>
  </si>
  <si>
    <t>Квартира неприватизированная № 534а  пр-т Пионеров, 13</t>
  </si>
  <si>
    <t>Закон Волгоградской области  №1317-од от 27.11.2006, Акт о приеме-передаче № 576 от 29.12.2006 г.</t>
  </si>
  <si>
    <t>Квартира неприватизированная № 6 ул. Совхозная, 6</t>
  </si>
  <si>
    <t>Квартира неприватизированная № 9 ул. Совхозная, 6</t>
  </si>
  <si>
    <t>Квартира неприватизированная № 14 ул. Совхозная, 6</t>
  </si>
  <si>
    <t>Квартира неприватизированная № 17 ул. Совхозная, 6</t>
  </si>
  <si>
    <t>Квартира неприватизированная № 19 ул. Совхозная, 6</t>
  </si>
  <si>
    <t>Нежилое помещение № 1, входящее в состав нежилого помещения № 91, ул. Р. Зорге, 1</t>
  </si>
  <si>
    <t xml:space="preserve">Постановление  № 1629-п от 12.12.2011 г. Акт от 12.12.2011 г.№ 64,  Св-во о гос. реги. права от 02.11.2012 г. </t>
  </si>
  <si>
    <t>Нежилое помещение № 2, входящее в состав нежилого помещения № 91, ул. Р. Зорге, 1</t>
  </si>
  <si>
    <t>Нежилое помещение № 3, входящее в состав нежилого помещения № 91, ул. Р. Зорге, 1</t>
  </si>
  <si>
    <t>Нежилое помещение № 8, входящее в состав нежилого помещения № 91, ул. Р. Зорге, 1</t>
  </si>
  <si>
    <t>Нежилое помещение № 9, входящее в состав нежилого помещения № 91, ул. Р. Зорге, 1</t>
  </si>
  <si>
    <t>Договор аренды ПАО "Волгоградэнергосбыт" от 24.06.2018 г.</t>
  </si>
  <si>
    <t>Нежилое помещение № 10, входящее в состав нежилого помещения № 91, ул. Р. Зорге, 1</t>
  </si>
  <si>
    <t>Нежилое помещение № 69, пр-т Пионеров, 13</t>
  </si>
  <si>
    <t>Нежилое помещение № 30, пр-т Пионеров, 13</t>
  </si>
  <si>
    <t>Нежилое помещение № 31, пр-т Пионеров, 13</t>
  </si>
  <si>
    <t>Нежилое помещение № 32, пр-т Пионеров, 13</t>
  </si>
  <si>
    <t>Нежилое помещение № 34, пр-т Пионеров, 13</t>
  </si>
  <si>
    <t>Нежилое помещение № 35, пр-т Пионеров, 13</t>
  </si>
  <si>
    <t>Нежилое помещение № 36, пр-т Пионеров, 13</t>
  </si>
  <si>
    <t>Нежилое помещение № 37, пр-т Пионеров, 13</t>
  </si>
  <si>
    <t>34-34-04/033/2008-764</t>
  </si>
  <si>
    <t>Закон 1317-Од от 27.11.2006 г. Акт № 184 от 29.12.2006 г. Свид-во о гос. рег. права 34 АА№ 980754 от 27.06.2008 г</t>
  </si>
  <si>
    <t>МУП ЖКХ Договор безвозм. пользов. № 11 от 01.01.2007 г., доп.согл. № 1 от 01.01.2008 г.</t>
  </si>
  <si>
    <t>34-34-04/033/2008-763</t>
  </si>
  <si>
    <t>Закон 1317-Од от 27.11.2006 г. Акт № 185 от 29.12.2006 г. Свид-во о гос. рег. права 34 АА№ 980967 от 02.07.2008 г</t>
  </si>
  <si>
    <t>Здание котельной, г. Петров Вал, ул. Ленина, д. 96</t>
  </si>
  <si>
    <t>Закон 1317-Од от 27.11.2006 г. Акт № 172  от 29.12.2006 г. Свид-во о гос. рег. права от 03.03.2008 г.</t>
  </si>
  <si>
    <t>Здание клуба, г. Петров Вал, ул. Коммунистическая, 67а</t>
  </si>
  <si>
    <t xml:space="preserve">238,1 кв.м </t>
  </si>
  <si>
    <t>Закон 1317-Од от 27.11.2006 г. Акт № 434  от 29.12.2006 г. Св-во о гос. рег. от 29.04.2008 г.</t>
  </si>
  <si>
    <t>Дог. № 2 от 08.02.2013 г. о закреплении имущества на праве оператив.управ.доп.согл. № 1 от 14.05.2014 г.</t>
  </si>
  <si>
    <t>Сооружение - Танцплощадка "Галактика", г. Петров Вал</t>
  </si>
  <si>
    <t>Сцена - 60,5 кв.м, замощен. - 611,4 кв.м, прочая - 427,4 кв.м</t>
  </si>
  <si>
    <t>Постановление администрации Камыш. муницп. района №255-р от 22.03.2013г. Св-во о гос.рег.  34АБ № 217095</t>
  </si>
  <si>
    <t>Ограждение танцплощадки г. Петров Вал</t>
  </si>
  <si>
    <t>125,5 м</t>
  </si>
  <si>
    <t xml:space="preserve">Договор № 4 от 09.07.2007 г. ИП Шорин С. А. </t>
  </si>
  <si>
    <t>Изолированная часть встроенного нежилого помещения, г. Петров Вал, ул. 30 лет Победы, д. 5, помещение 57</t>
  </si>
  <si>
    <t>34-34-04/032/2010-448</t>
  </si>
  <si>
    <t>Закон 1317-Од от 27.11.2006 г. Акт № 1 от 29.12.2006 г. Свид-во о гос. рег. права 34 АА№ 072647 от 30.09.2010 г.</t>
  </si>
  <si>
    <t>Нежилое здание, г. Петров Вал, ул. Кооперативная, д. 9</t>
  </si>
  <si>
    <t>34:10:200016:540</t>
  </si>
  <si>
    <t xml:space="preserve">Постановление администрации Волгоградской области   № 96-п от 25.02.2020 г. Распоряжение № 983-р от 23.04.2020г,  Акт от23.04.2020г. </t>
  </si>
  <si>
    <t>Акт № 7 от 21.06.2016г  Распоряжение №156-р от 21.06.2016г</t>
  </si>
  <si>
    <t>Акт № 9 от 21.06.2016г  Распоряжение №156-р от 21.06.2016г</t>
  </si>
  <si>
    <t>Акт № 10 от 21.06.2016г  Распоряжение №156-р от 21.06.2016г</t>
  </si>
  <si>
    <t>Акт № 11 от 21.06.2016г  Распоряжение №156-р от 21.06.2016г</t>
  </si>
  <si>
    <t>Акт № 12 от 21.06.2016г  Распоряжение №156-р от 21.06.2016г</t>
  </si>
  <si>
    <t>Акт № 13 от 21.06.2016г  Распоряжение №156-р от 21.06.2016г</t>
  </si>
  <si>
    <t>Акт № 8 от 21.06.2016г  Распоряжение №156-р от 21.06.2016г</t>
  </si>
  <si>
    <t>Здание гаража, г. Петров Вал, ул. Кооперативная, д. 9</t>
  </si>
  <si>
    <t>34:10:000000:1618</t>
  </si>
  <si>
    <t>Сооружение - Памятник истории и культуры "Братская могила советских воинов, погибших в период Сталинградской битвы в 1942-1943 г.г."</t>
  </si>
  <si>
    <t>6,3 кв. м</t>
  </si>
  <si>
    <t>Решение Камышинского городского суда от 22.07.2015 г. Дело № 2-1742/2015 Св-во о регистр.  34-АБ № 745529 от 28.10.2015 г.</t>
  </si>
  <si>
    <t>Кладбище г. Петров Вал</t>
  </si>
  <si>
    <t>150 000 кв.м</t>
  </si>
  <si>
    <t xml:space="preserve">Закон 1317-Од от 27.11.2006 г. Акт № 439 от 29.12.2006 г.   </t>
  </si>
  <si>
    <t>Ограждение кладбища</t>
  </si>
  <si>
    <t>290 м</t>
  </si>
  <si>
    <t>Акт КС-2 от 24.09.2009 г. Муниц.контракт № 12 от 25.08.2009 г. ООО "Петрострой"</t>
  </si>
  <si>
    <t>Башня водонапорная территория ОАО "РТП Камышинское"</t>
  </si>
  <si>
    <t xml:space="preserve">Закон 1317-Од от 27.11.2006 г. Акт № 154 от 29.12.2006 г.   </t>
  </si>
  <si>
    <t>Сооружение – автомобильные дороги городского поселения Петров Вал (асфальт, щебень) (инв. № 0312194, 0312195)</t>
  </si>
  <si>
    <t>34:10:000000:2087</t>
  </si>
  <si>
    <t xml:space="preserve">41100 м </t>
  </si>
  <si>
    <t>Закон 1317-Од от 27.11.2006 г. Акт № 444 от 29.12.2006 г. Свид-во о гос. рег. права 34 АА№ 442029 от 13.02.2008 г.</t>
  </si>
  <si>
    <t>Сооружение – автомобильные дороги  городского поселения Петров Вал (асфальт, щебень) (инв. № 0312192, 0312193)</t>
  </si>
  <si>
    <t>34:10:000000:0000:218:000005</t>
  </si>
  <si>
    <t>27999 м</t>
  </si>
  <si>
    <t>Закон 1317-Од от 27.11.2006 г. Акт № 448 от 29.12.2006 г. Свид-во о гос. рег. права 34 АА№ 441937 от 15.02.2008 г.</t>
  </si>
  <si>
    <t>Сооружение автодорога, г. Петров Вал, пр. Пионеров</t>
  </si>
  <si>
    <t>34:10:000000:0000:18:218:001:100981330</t>
  </si>
  <si>
    <t xml:space="preserve">Площадь -5129 кв.м, протяжен.- 940,4 м </t>
  </si>
  <si>
    <t>Закон 1317-Од от 27.11.2006 г. Акт № 449 от 29.12.2006 г. Свид-во о гос. рег. права 34 АА№ 441991 от 15.02.2008 г.</t>
  </si>
  <si>
    <t>Сооружение подъездная автомобильная дорога к ул. Матросова и переулку Матросова</t>
  </si>
  <si>
    <t>34:00:000000:125930</t>
  </si>
  <si>
    <t>Площадь 9390 кв. м, протяженность-1565,0)</t>
  </si>
  <si>
    <t>Закон 1317-Од от 27.11.2006 г. Акт №444 от 29.12.2006 г. Свид-во о гос. Рег. Права 34 А.А№442029 от 13.02.2008 г.</t>
  </si>
  <si>
    <t>Сооружение - дорожка, г. Петров Вал, пр. Пионеров</t>
  </si>
  <si>
    <t>34:10:000000:0000:18:218:001:100981350</t>
  </si>
  <si>
    <t xml:space="preserve">Площадь - 170 кв.м, протяжен.- 85,0 м, ширина - 2 м </t>
  </si>
  <si>
    <t>Закон 1317-Од от 27.11.2006 г. Акт № 450 от 29.12.2006 г. Свид-во о гос. рег. права 34 АА№ 441976 от 15.02.2008 г.</t>
  </si>
  <si>
    <t>Сооружение - памятник В.И. Ленина, г. Петров Вал, ул. 30 лет Победы, напротив Дома Культуры</t>
  </si>
  <si>
    <t>34:10:000000:0000:218:000391</t>
  </si>
  <si>
    <t xml:space="preserve">14,8 кв.м </t>
  </si>
  <si>
    <t>Закон 1317-Од от 27.11.2006 г. Акт № 436 от 29.12.2006 г. Постановление  № 67 от 11.09.2007 г.  Свид-во о гос. рег. права 34 АА№ 441754 от 15.02.2008 г.</t>
  </si>
  <si>
    <t>Сооружение - сети теплоснабжения, г. Петров Вал</t>
  </si>
  <si>
    <t>34:10:00 00 00:0000:18:218:002:000557850</t>
  </si>
  <si>
    <t xml:space="preserve">9832,6 м </t>
  </si>
  <si>
    <t>Закон 1317-Од от 27.11.2006 г. Акт № 168 от 29.12.2006 г. Свид-во о гос. рег. права 34 АА№ 664695 от 15.04.2008 г.</t>
  </si>
  <si>
    <t>Сети теплоснабжения наружные коммуникации</t>
  </si>
  <si>
    <t xml:space="preserve">Закон 1317-Од от 27.11.2006 г. Акт № 162 от 29.12.2006 г.  </t>
  </si>
  <si>
    <t>Сети горячего водоснабжения</t>
  </si>
  <si>
    <t>34-34-04/026/2010-796</t>
  </si>
  <si>
    <t>390,98 м</t>
  </si>
  <si>
    <t>Закон 1317-Од от 27.11.2006 г. Акт № 167 от 29.12.2006 г. Свид-во о гос. рег. права 34 АА№ 063513 от 09.09.2010 г.</t>
  </si>
  <si>
    <t xml:space="preserve">Уличное освещение, г. Петров Вал </t>
  </si>
  <si>
    <t>34-34-04/026/2010-442</t>
  </si>
  <si>
    <t>6713,58 м.</t>
  </si>
  <si>
    <t>Закон 1317-Од от 27.11.2006 г. Акт № 203 от 29.12.2006 г. Свид-во о гос. рег. права 34 АА№ 027293 от 28.07.2010 г.</t>
  </si>
  <si>
    <t>Дамба, г. Петров Вал в районе ул. Речной</t>
  </si>
  <si>
    <t xml:space="preserve">1393,65 м </t>
  </si>
  <si>
    <t>Закон 1317-Од от 27.11.2006 г. Акт № 433  от 29.12.2006 г. Свид-во о гос. рег. права от 12.09.2012 г.</t>
  </si>
  <si>
    <t>Дорога подъездная к погрузочной площадке</t>
  </si>
  <si>
    <t>50 м</t>
  </si>
  <si>
    <t xml:space="preserve">Закон 1317-Од от 27.11.2006 г. Акт № 447 от 29.12.2006 г. </t>
  </si>
  <si>
    <t>Колодец общего пользования г. Петров Вал, ул. Коммунистическая, у ж.д. № 63</t>
  </si>
  <si>
    <t xml:space="preserve">Закон 1317-Од от 27.11.2006 г. Акт № 440  от 29.12.2006 г. </t>
  </si>
  <si>
    <t>Колодец общего пользования г. Петров Вал, ул. Садовая, у ж.д.  № 5</t>
  </si>
  <si>
    <t xml:space="preserve">Закон 1317-Од от 27.11.2006 г. Акт № 442  от 29.12.2006 г. </t>
  </si>
  <si>
    <t xml:space="preserve">Линия уличного освещения по ул. Ленина г. Петров Вал </t>
  </si>
  <si>
    <t>600 м</t>
  </si>
  <si>
    <t>Акт КС-2 № б/н от 10.05.2007 г. Муниц.контракт № 4 от 23.03.2007 г. ООО "Электротовары"</t>
  </si>
  <si>
    <t xml:space="preserve">Линия уличного освещения воздушная от ТП-816,Ф-5 танцплощадки </t>
  </si>
  <si>
    <t>130 м</t>
  </si>
  <si>
    <t>Акт КС-3  № 31 от 07.05.2007 г., договор б/н от 20.04.2007 г. ОАО "Волгоградоблэлектро"филиал Камышинские межрайонные электрические сети</t>
  </si>
  <si>
    <t>Линия уличного освещения ВЛИ-0,4 кВ от Дома культуры г. Петров Вал (парк)</t>
  </si>
  <si>
    <t>180 м</t>
  </si>
  <si>
    <t xml:space="preserve">Акт КС-2 № 1 от 19.07.2007 г., Договор б/н от 15.06.2007 г. ООО "Электротовары",  </t>
  </si>
  <si>
    <t>Сооружение - линия уличного освещения по ул. Пионерской, ул. Телеграфная, пер. Тоннельный</t>
  </si>
  <si>
    <t>90 м,  24 м</t>
  </si>
  <si>
    <t>Акт КС-2 № 12 от 04.06.2010 г. Муниц.контракт № 2 от 19.04.2010 г. ООО "РусСтройСервис"</t>
  </si>
  <si>
    <t xml:space="preserve">Сооружение -благоустройство территории городского парка в городском поселении Петров Вал по ул. 30 лет Победы </t>
  </si>
  <si>
    <t>Муниц.контракт № 1018621 от 06.08.2018г</t>
  </si>
  <si>
    <t xml:space="preserve">Сооружение — территория для проведения культурно-массовых мероприятий городском поселении Петров Вал по ул. 30 лет Победы </t>
  </si>
  <si>
    <t>Муниц.контракт № 3 от 09.01.2020г</t>
  </si>
  <si>
    <t xml:space="preserve">Мост через р. Иловля </t>
  </si>
  <si>
    <t>34:10:000000:3394</t>
  </si>
  <si>
    <t>19,5 м.</t>
  </si>
  <si>
    <t xml:space="preserve"> Распоряжение  Администрации городского поселения  Петров Вал № 72-р от 07.12.2021 г.</t>
  </si>
  <si>
    <t>Многофункциональная спортивная площадка, г. п. Пептров Вал, ул. Р.  Зорге, западнее жилого дома № 10</t>
  </si>
  <si>
    <t>Распоряжение  Главы городского поселения Петров Вал № 31-р от 28.04.2022 г. (о переводе имущества в муниципальную казну г.п. Петров Вал)</t>
  </si>
  <si>
    <t>1.7 Непроизведенные активы (земельные участки)</t>
  </si>
  <si>
    <t>Земельный участок  для размещения кладбища, примерно в 2 км. по направлению на юго-восток от с. Лебяжье</t>
  </si>
  <si>
    <t>34:10:200009:81</t>
  </si>
  <si>
    <t>150000 кв.м</t>
  </si>
  <si>
    <t>Договор купли-продажи земельного участка из земель сельскохозяйственного назначения от 11.10.2008г. № 2594, Свид-во о гос. рег. права от 08.10.2009 г. 34-АА № 820089</t>
  </si>
  <si>
    <t>Земельный участок, для эксплуатации канализационной насосной станции, г. Петров Вал, ул. Тургенева</t>
  </si>
  <si>
    <t>34:10:200004:85</t>
  </si>
  <si>
    <t>497 кв.м</t>
  </si>
  <si>
    <t>Закон 1317-Од от 27.11.2006 г. Акт № 54 от 29.12.2006 г., Свид-во о гос. рег. права от 06.08.2010 г. 34 АА № 027852</t>
  </si>
  <si>
    <t>Земельный участок, для эксплуатации котельной № 2, г. Петров Вал, ул. Р. Зорге, д. 6</t>
  </si>
  <si>
    <t>34:10:20000:13:21</t>
  </si>
  <si>
    <t xml:space="preserve">2054 кв.м </t>
  </si>
  <si>
    <t>Закон 1317-Од от 27.11.2006 г. Акт № 184  от 29.12.2006 г., Постановление от 14.10.2009 г. №70-п, Свид-во о гос. рег. права от 02.09.2010 г. 34 АА № 063031</t>
  </si>
  <si>
    <t>Земельный участок, для эксплуатации котельной № 3, г. Петров Вал, пер. Кооперативный, д. 3</t>
  </si>
  <si>
    <t>34:10:200016:66</t>
  </si>
  <si>
    <t>1700 кв.м</t>
  </si>
  <si>
    <t>Закон 1317-Од от 27.11.2006 г. Акт № 185  от 29.12.2006 г., Постановление от 14.10.2009 г. №70-п, Свид-во о гос. рег. права от 02.09.2010 г. 34 Аа № 063032</t>
  </si>
  <si>
    <t xml:space="preserve">Земельный участок, для эксплуатации очистных сооружений, в южной части г. Петров Вал в районе ул. Красная </t>
  </si>
  <si>
    <t>34:10:200004:0084</t>
  </si>
  <si>
    <t>71764 кв.м</t>
  </si>
  <si>
    <t>Закон 1317-Од от 27.11.2006 г. Акт № 136  от 29.12.2006 г.,  Свид-во о гос. рег. права от 09.09.2010 г. 34 АА № 063515</t>
  </si>
  <si>
    <t>Земельный участок, для эксплуатации береговой насосоной станции, примерно в 0,5 км от с. Барановка по направлению на северо-восток</t>
  </si>
  <si>
    <t>34:10:090001:0001</t>
  </si>
  <si>
    <t xml:space="preserve">59750 кв.м </t>
  </si>
  <si>
    <t>Закон 1317-Од от 27.11.2006 г. Акт № 210, 208, 221, 209  от 29.12.2006 г. Свид-во о гос. рег. права от 28.09.2010 г. 34 АА № 072491</t>
  </si>
  <si>
    <t>Земельный участок, для разработки грунта, восточная часть с. Средняя Камышинка к северу от ул. Тузова</t>
  </si>
  <si>
    <t>34:10:060002:779</t>
  </si>
  <si>
    <t>20000 кв.м</t>
  </si>
  <si>
    <t>Постановление Администрации Камыш. р-на от 24.09.2010 г. №1168-п, Свид-во о гос. рег. права от 11.10.2010 г. 34 Аа № 073088</t>
  </si>
  <si>
    <t>Земельный участок, под подземный водозабор, примерно в 0,5 км. от с. Ср. Камышинка по направлению на юг</t>
  </si>
  <si>
    <t>34:10:060002:2</t>
  </si>
  <si>
    <t xml:space="preserve">97254 кв.м </t>
  </si>
  <si>
    <t>Закон 1317-Од от 27.11.2006 г. Акт № 581,207,577,214,578,580,579  от 29.12.2006 г. Постановление от 23.09.2010 г. № 124-п,  Свид-во о гос. рег. права от 21.10.2010 г. 34 АА  073628</t>
  </si>
  <si>
    <t>Земельный участок, для эксплуатации насосной станции, примерно в 1,0 км. от х. Грязнуха по направлению на запад</t>
  </si>
  <si>
    <t>34:10:200019:0024</t>
  </si>
  <si>
    <t>27153 кв.м</t>
  </si>
  <si>
    <t>Закон 1317-Од от 27.11.2006 г. Акт № 206,213,212  от 29.12.2006 г., Постановление от 30.09.2010 г. № 134-п, Свид-во о гос. рег. права от 28.10.2010 г. 34 АА № 132072</t>
  </si>
  <si>
    <t>Земельный участок, для прохождения сточных вод из очистных сооружений канализации г. Петров Вал, в районе ул. Красная</t>
  </si>
  <si>
    <t>34:10:200004:555</t>
  </si>
  <si>
    <t xml:space="preserve">7762 кв.м. </t>
  </si>
  <si>
    <t>Постановление Администрации Камыш. р-на от 09.08.2011 г. № 1033-п, Свид-во о гос. рег. права от 24.10.2014 г. 34-АБ № 584183</t>
  </si>
  <si>
    <t>Земельный участок для проведения культурно-массовых мероприятий г. Петров Вал, ул. 30 лет Победы, 5</t>
  </si>
  <si>
    <t>34:10:200016:515</t>
  </si>
  <si>
    <t xml:space="preserve">5163 кв.м </t>
  </si>
  <si>
    <t>Постановление Админ.Камышин.р-на от 29.07.2013 г. № 1078-п, Свид-во о гос. рег. права от 17.10.2013 г. 34-АБ № 227741</t>
  </si>
  <si>
    <t>Земельный участок для эксплуатации здания котельной № 1, г. Петров Вал, ул. Р. Зорге (МБУ "Благоустройство и озеленение"</t>
  </si>
  <si>
    <t>34:10:200013:988</t>
  </si>
  <si>
    <t>342 кв.м</t>
  </si>
  <si>
    <r>
      <t xml:space="preserve">Закон 1317-Од от 27.11.2006 г. Акт №  </t>
    </r>
    <r>
      <rPr>
        <sz val="10"/>
        <color indexed="8"/>
        <rFont val="Times New Roman"/>
        <family val="1"/>
      </rPr>
      <t>183</t>
    </r>
    <r>
      <rPr>
        <sz val="10"/>
        <rFont val="Times New Roman"/>
        <family val="1"/>
      </rPr>
      <t xml:space="preserve">  от 29.12.2006 г., Постановление от 14.10.2009 г. №70-п, Свид-во о гос. рег. права от 29.05.2014 г. 34-АБ № 351770</t>
    </r>
  </si>
  <si>
    <t>Земельный участок для эксплуатации здания гаража, г. Петров Вал, ул. Терешковой, 50</t>
  </si>
  <si>
    <t>34:10:200017:480</t>
  </si>
  <si>
    <t>1961 кв.м</t>
  </si>
  <si>
    <r>
      <t xml:space="preserve"> Акт №  </t>
    </r>
    <r>
      <rPr>
        <sz val="10"/>
        <color indexed="8"/>
        <rFont val="Times New Roman"/>
        <family val="1"/>
      </rPr>
      <t>35</t>
    </r>
    <r>
      <rPr>
        <sz val="10"/>
        <rFont val="Times New Roman"/>
        <family val="1"/>
      </rPr>
      <t xml:space="preserve">  от 12.12.2011 г., Постановление от 12.12.2011 г. № 1629-п, Свид-во о гос. рег. права от 06.03.2014 г. 34-АБ № 294440</t>
    </r>
  </si>
  <si>
    <t>Земельный участок для эксплуатации здания конторы, г. Петров Вал, ул. Терешковой, 50</t>
  </si>
  <si>
    <t>34:10:200017:478</t>
  </si>
  <si>
    <t>2518 кв.м</t>
  </si>
  <si>
    <r>
      <t xml:space="preserve"> Акт №  </t>
    </r>
    <r>
      <rPr>
        <sz val="10"/>
        <color indexed="8"/>
        <rFont val="Times New Roman"/>
        <family val="1"/>
      </rPr>
      <t>42</t>
    </r>
    <r>
      <rPr>
        <sz val="10"/>
        <rFont val="Times New Roman"/>
        <family val="1"/>
      </rPr>
      <t xml:space="preserve"> от 12.12.2011 г., Постановление от 12.12.2011 г. № 1629-п, Свид-во о гос. рег. права от 07.03.2014 г. 34-АБ 294429</t>
    </r>
  </si>
  <si>
    <t>Земельный участок для эксплуатации здания склада, г. Петров Вал, ул. Терешковой, 50</t>
  </si>
  <si>
    <t>34:10:200017:477</t>
  </si>
  <si>
    <t>1728 кв.м</t>
  </si>
  <si>
    <r>
      <t xml:space="preserve"> Акт №  </t>
    </r>
    <r>
      <rPr>
        <sz val="10"/>
        <color indexed="8"/>
        <rFont val="Times New Roman"/>
        <family val="1"/>
      </rPr>
      <t>43</t>
    </r>
    <r>
      <rPr>
        <sz val="10"/>
        <rFont val="Times New Roman"/>
        <family val="1"/>
      </rPr>
      <t xml:space="preserve"> от 12.12.2011 г., Постановление от 12.12.2011 г. № 1629-п, Свид-во о гос. рег. права от 12.03.2014 г. 34-АБ № 294558</t>
    </r>
  </si>
  <si>
    <t>34:10:200017:479</t>
  </si>
  <si>
    <t>3655 кв.м</t>
  </si>
  <si>
    <t xml:space="preserve"> Акт № 36 от 12.12.2011 г., Постановление от 12.12.2011 г. № 1629-п, Свид-во о гос. рег. права от 13.03.2014 г.</t>
  </si>
  <si>
    <t>Земельный участок для размещения сквера г. Петров Вал, пр-т Пионеров, между ж.д. № 3 и № 7</t>
  </si>
  <si>
    <t>34:10:200013:987</t>
  </si>
  <si>
    <t>859 кв.м</t>
  </si>
  <si>
    <t xml:space="preserve"> Постановление от 11.04.2014 г. № 304-п, Свид-во о гос. рег. права от 05.07.2014 г.</t>
  </si>
  <si>
    <t>Земельный участок для размещения садов,скверов г. Петров Вал, в границах ул. Ленина и 30 лет Победы</t>
  </si>
  <si>
    <t>34:10:200013:1114</t>
  </si>
  <si>
    <t>8569 кв.м</t>
  </si>
  <si>
    <t xml:space="preserve"> Постановление от 19.11.2014 г. № 1188-п, Свид-во о гос. рег. права от 17.12.2014 г.</t>
  </si>
  <si>
    <t>Земельный участок для размещения парка г. Петров Вал, ул.30 лет Победы, напротив ж.д. № 7</t>
  </si>
  <si>
    <t>34:10:200014:399</t>
  </si>
  <si>
    <t>15000 кв.м</t>
  </si>
  <si>
    <t xml:space="preserve"> Постановление от 19.11.2014 г. № 1187-п, Свид-во о гос. рег. права от 17.12.2014 г.</t>
  </si>
  <si>
    <t xml:space="preserve">Земельный участок для размещения мусульманского кладбища г. Петров Вал, ул. М. Джалиля, 1 </t>
  </si>
  <si>
    <t>34:10:090001:209</t>
  </si>
  <si>
    <t>2751 кв.м</t>
  </si>
  <si>
    <t xml:space="preserve"> Постановление от 10.10.2007 г. № 1270-п, Свид-во о гос. рег. права от 25.02.2015 г.</t>
  </si>
  <si>
    <t>Земельный участок для эксплуатации здания автономной котельной г. Петров Вал, ул. Шевченко, 50</t>
  </si>
  <si>
    <t>34:10:200017:535</t>
  </si>
  <si>
    <t>142 кв.м</t>
  </si>
  <si>
    <t xml:space="preserve"> Постановление от 07.07.2014 г. № 601-п, Свид-во о гос. рег. права от 01.04.2015 г.</t>
  </si>
  <si>
    <t>Земельный участок для эксплуатации здания автономной котельной г. Петров Вал, ул. Камышинская, 45а</t>
  </si>
  <si>
    <t>34:10:200016:729</t>
  </si>
  <si>
    <t>64 кв.м</t>
  </si>
  <si>
    <t>Земельный участок для размещения объекта ОКН- «Братская могила советских воинов, погибших в период Сталинградской битвы 1942-1943гг</t>
  </si>
  <si>
    <t>34:10:200005:1019</t>
  </si>
  <si>
    <t xml:space="preserve">1792 кв м </t>
  </si>
  <si>
    <t>Постановление Админ. городского поселения Петров Вал от 20.06.2019г № 150-п,Решение Камш.гор. Суда от 22.07.2015г,Выписка из ЕГРН от 18.07.2019г</t>
  </si>
  <si>
    <t>Земельный участок для размещения объектов культуры, не связанных с проживанием населения</t>
  </si>
  <si>
    <t>34:10:200014:639</t>
  </si>
  <si>
    <t>3090 кв м</t>
  </si>
  <si>
    <t>Постановление Админ. городского поселения Петров Вал от 23.07.2019г № 196, Выписка из ЕГРН от 07.08.2019г</t>
  </si>
  <si>
    <t>Земельный участок для эксплуатации сооружения- танцплощадка «Галактика»</t>
  </si>
  <si>
    <t>34:10:200014:637</t>
  </si>
  <si>
    <t>1118 кв м</t>
  </si>
  <si>
    <t>Постановление Админ.администр. Камышинского  муниц. р-на от 22.03.2013г № 225-р,Выписка из ЕГРН от 07.08.2019г</t>
  </si>
  <si>
    <t>Земельный участок для размещения сквера</t>
  </si>
  <si>
    <t>34:10:200013:1427</t>
  </si>
  <si>
    <t xml:space="preserve">10607 кв м </t>
  </si>
  <si>
    <t>Выписка из ЕГРН от 05.08.2019г</t>
  </si>
  <si>
    <t>Земельный участок для эксплуатации здания автономной котельной г. Петров Вал, ул. Совхозная, примерно в 10 м по направлению на север от здания общежития</t>
  </si>
  <si>
    <t>34:10:200001:567</t>
  </si>
  <si>
    <t>50 кв.м</t>
  </si>
  <si>
    <r>
      <t xml:space="preserve">Закон 1317-Од от 27.11.2006 г. Акт №  </t>
    </r>
    <r>
      <rPr>
        <sz val="10"/>
        <color indexed="8"/>
        <rFont val="Times New Roman"/>
        <family val="1"/>
      </rPr>
      <t>186</t>
    </r>
    <r>
      <rPr>
        <sz val="10"/>
        <rFont val="Times New Roman"/>
        <family val="1"/>
      </rPr>
      <t xml:space="preserve"> от 29.12.2006 г., Свид-во о гос. рег. права от 31.08.2015 г.</t>
    </r>
  </si>
  <si>
    <t>Земельный участок для эксплуатации здания музыкальной школы, г Петров Вал, ул. Кооперативная, дом 9</t>
  </si>
  <si>
    <t>34:10:200013:1111</t>
  </si>
  <si>
    <t xml:space="preserve">Раздел 2- Сведения о муниципальном движимом имуществе </t>
  </si>
  <si>
    <t xml:space="preserve">№ </t>
  </si>
  <si>
    <t>Наименование движимого имущества/адрес (местоположение) недвижимого имущества</t>
  </si>
  <si>
    <t>Балансовая стоимость</t>
  </si>
  <si>
    <t>Сумма амортизации</t>
  </si>
  <si>
    <t>Реквизиты и даты документов- оснований возникновения (прекращения) права мун. соб-ти</t>
  </si>
  <si>
    <t>Сведения об установленных в отношении мун. движимого имущества ограничениях (обременениях) с указанием основания и даты их  возникновения и прекращения</t>
  </si>
  <si>
    <t>Городское поселение Петров Вал</t>
  </si>
  <si>
    <t>2.1 Транспортные средства</t>
  </si>
  <si>
    <t>Автомобиль LADA NIVA 212300-80</t>
  </si>
  <si>
    <t>Муницип.контракт № 239 от 04.06.2021г</t>
  </si>
  <si>
    <t>Администрация г.п. Петров Вал            Юр. ад. 403840, Волгоградская обл., Камышинский р-н, г.Петров Вал, ул. 30 лет Победы, 5 инн/кпп:3410004808/341001001</t>
  </si>
  <si>
    <t xml:space="preserve"> г. Распоряжение Главы г. п. Петров Вал №30/1-р от 11.06.2021г.   </t>
  </si>
  <si>
    <t>2.3 Машины и оборудование</t>
  </si>
  <si>
    <t>Насос WILO IL-100/210-37/2</t>
  </si>
  <si>
    <t>Муницип.контракт № 14  от 22.07.2010 г. ООО "СТВ"</t>
  </si>
  <si>
    <t>Доп.соглашение № 1 от 01.01.2008 г. к договору № 11 от 01.01.2007 г. безвозмездное пользование МУП ЖКХ</t>
  </si>
  <si>
    <t>Насос WILO IL-150/220-11/4</t>
  </si>
  <si>
    <t>Муниц.контракт № 12 от 06.07.2010 г. ООО "Ростовская Промышленная Компания"</t>
  </si>
  <si>
    <t>Станция катодной защиты</t>
  </si>
  <si>
    <t>Закон Волгоградской области  №1317-од от 27.11.2006, Акт № 151 о приеме-передаче №   от 29.12.2006 г.</t>
  </si>
  <si>
    <t xml:space="preserve">Городское поселение Петров Вал </t>
  </si>
  <si>
    <t>Бюст Петр-1</t>
  </si>
  <si>
    <t xml:space="preserve">Акт № Ц0240 от 14.08.2018г-п  Распоряжение Главы г.п. Петров Вал №219/1-р от 14.08.2018г </t>
  </si>
  <si>
    <t>Барельеф</t>
  </si>
  <si>
    <t xml:space="preserve">Акт № Ц0242 от 14.08.2018г-п  Распоряжение Главы г.п. Петров Вал №219-р от 14.08.2018г </t>
  </si>
  <si>
    <t xml:space="preserve">Акт № Ц0241 от 14.08.2018г-п  Распоряжение Главы г.п. Петров Вал №219-р от 14.08.2018г </t>
  </si>
  <si>
    <t>Аппарат копировальный ТОШИБА</t>
  </si>
  <si>
    <t>Закон Волгоградской области  №1317-од от 27.11.2006, Акт о приеме-передаче № 2 от 29.12.2006 г.</t>
  </si>
  <si>
    <t>Оборудование встроенной котельной клуба по ул. Коммунистическая, 67а</t>
  </si>
  <si>
    <t>Муниц.контракт № 14 от 18.10.2007 г. МП ЖКХ Камышинского района</t>
  </si>
  <si>
    <t>Автомобиль КО-440-2</t>
  </si>
  <si>
    <t>Акт № 5 от 18.06.2012 г.   Постан.Главы Камышин.р-на № 825-п от 18.06.2012 г.</t>
  </si>
  <si>
    <t>Доп.соглашение (3-х стороннее) от 18.06.2012 г. к договору безвозмездного пользования муниципальным имуществом от 01.08.2007 г.</t>
  </si>
  <si>
    <t>Итого:  11 объектов</t>
  </si>
  <si>
    <t>Автомобиль CHEVROLET NIVA 212300-55</t>
  </si>
  <si>
    <t xml:space="preserve">Муницип.контракт № 3 от 20.04.2010 г. ИП Кирдяшева Л. В. </t>
  </si>
  <si>
    <t xml:space="preserve">Акт № А005 от 06.11.2018г Распоряжение Главы г. п. Петров Вал № 21-р от 14.08.2018 г.  </t>
  </si>
  <si>
    <t>Автомобиль ГАЗ 330210</t>
  </si>
  <si>
    <t>Договор купли-продажи транспортного средства от 04.06.2014 г. Ряшин Александр Борисович</t>
  </si>
  <si>
    <t xml:space="preserve">Акт № 35 от 18.08.2014 г. Распоряжение Главы г. п. Петров Вал № 186-р от 07.08.2014 г.  </t>
  </si>
  <si>
    <t>Автомобиль УАЗ 220694</t>
  </si>
  <si>
    <t>Акт № 904-п от 16.10.2015 г. Постан.Главы Камышин.р-на № 904-п от 16.10.2015 г.</t>
  </si>
  <si>
    <t xml:space="preserve">Акт № 79 от 12.11.2015 г. Распоряжение Главы г. п. Петров Вал № 222-р от 11.11.2015 г.   </t>
  </si>
  <si>
    <t>Автомобиль КО-503В</t>
  </si>
  <si>
    <t>Акт № 13 от 12.12.2011 г. (принят 24.05.2012 г.) Постан.Главы Камышин.р-на № 1629-п от 12.12.2011 г.</t>
  </si>
  <si>
    <t xml:space="preserve">Акт № 25 от 30.06.2014 г. Распоряжение Главы г. п. Петров Вал № 159-р от 30.06.2014 г.    </t>
  </si>
  <si>
    <t>Автомобиль УАЗ 315195</t>
  </si>
  <si>
    <t>Акт № 55 от 12.12.2011 г. (принят 24.05.2012 г.) Постан.Главы Камышин.р-на № 1629-п от 12.12.2011 г.</t>
  </si>
  <si>
    <t xml:space="preserve">Акт № 32 от 30.06.2014 г. Распоряжение Главы г. п. Петров Вал № 159-р от 30.06.2014 г.    </t>
  </si>
  <si>
    <t>Автомобиль ГАЗ-5327 (автоцистерна)</t>
  </si>
  <si>
    <t>Акт № 53 от 12.12.2011 г. (принят 24.05.2012 г.) Постан.Главы Камышин.р-на № 1629-п от 12.12.2011 г.</t>
  </si>
  <si>
    <t xml:space="preserve">Акт № 28 от 30.06.2014 г. Распоряжение Главы г. п. Петров Вал № 159-р от 30.06.2014 г.    </t>
  </si>
  <si>
    <t>Автомобиль ГАЗ-2705</t>
  </si>
  <si>
    <t>Акт № 30 от 12.12.2011 г. (принят 24.05.2012 г.) Постан.Главы Камышин.р-на № 1629-п от 12.12.2011 г.</t>
  </si>
  <si>
    <t xml:space="preserve">Акт № 27 от 30.06.2014 г. Распоряжение Главы г. п. Петров Вал № 159-р от 30.06.2014 г.    </t>
  </si>
  <si>
    <t>Автомобиль ГАЗ-5312 (фургон)</t>
  </si>
  <si>
    <t>Акт № 62 от 12.12.2011 г. (принят 24.05.2012 г.) Постан.Главы Камышин.р-на № 1629-п от 12.12.2011 г.</t>
  </si>
  <si>
    <t xml:space="preserve">Акт № 31 от 30.06.2014 г. Распоряжение Главы г. п. Петров Вал № 159-р от 30.06.2014 г.    </t>
  </si>
  <si>
    <t>Автомобиль ГАЗ-53А</t>
  </si>
  <si>
    <t>Акт № 14 от 12.12.2011 г. (принят 24.05.2012 г.) Постан.Главы Камышин.р-на № 1629-п от 12.12.2011 г.</t>
  </si>
  <si>
    <t xml:space="preserve">Акт № 29 от 30.06.2014 г. Распоряжение Главы г. п. Петров Вал № 159-р от 30.06.2014 г.  </t>
  </si>
  <si>
    <t>Автомобиль ГАЗ-31105</t>
  </si>
  <si>
    <t>Договор № б/н от 17.09.2017 г А.В.Степаненко.</t>
  </si>
  <si>
    <t xml:space="preserve">Акт № 2 от 02.05.2017 г. Распоряжение Главы г. п. Петров Вал № 84/1-р от 02.05.2017 г.  </t>
  </si>
  <si>
    <t>Автомобиль ГАЗ-32213</t>
  </si>
  <si>
    <t>Решение Камышинской Районной Думы от 16.03.2021г №56/252,Постановление Камыш. Муниц. Района 08.04.2021г № 458-п,  Распоряжение главы гп Петров Вал от 26.04.2021г № 17/1-р</t>
  </si>
  <si>
    <t xml:space="preserve">Акт № ОА ОО-000005 от26.04.2021г. Распоряжение Главы г. п. Петров Вал № 17-р от 26.04.2021 г.  </t>
  </si>
  <si>
    <t>Итого:  11  объектов</t>
  </si>
  <si>
    <t>Экскаватор одноковшовый ЭО92621 В2</t>
  </si>
  <si>
    <t>Акт № 33 от 01.08.2014 г. Постановление Админ.Камышин.р-на № 687-п 01.08.2014 г.</t>
  </si>
  <si>
    <t>Акт № 36 от 19.08.2014 г. Распоряжение Главы г.п. Петров Вал № 201-р от 19.08.2014 г.</t>
  </si>
  <si>
    <t>Преобразователь частоты FC 202 110 кВт</t>
  </si>
  <si>
    <t>Муниц.контракт № 0129300000115000022-0031291-01 от 16.06.2015 г. ООО "Русэлком"</t>
  </si>
  <si>
    <t>Акт № 15 от 23.06.2015 г. Распоряжение Главы г.п. Петров Вал № 160-р от 22.06.2015 г.</t>
  </si>
  <si>
    <t>Насос NL 80/160-22-2-12</t>
  </si>
  <si>
    <t>Муниц.контракт № 0129300000114000023-0031291-01 от 08.12.2014 г. ООО "Кварта - В"</t>
  </si>
  <si>
    <t>Акт №  272 от 22.12.2014 г. Распоряжение Главы г.п. Петров Вал № 339-р от 19.12.2014 г.</t>
  </si>
  <si>
    <t>Насос ЭЦВ 40-90 ЗПН</t>
  </si>
  <si>
    <t>Договор № 117/к от 27.08.2018</t>
  </si>
  <si>
    <t>Насос 1Д 315/71А с дв. 90х3</t>
  </si>
  <si>
    <t>Договор № 1706/08 от 17.06.2008 г. ООО "Юг-АгроСнаб"</t>
  </si>
  <si>
    <t>Акт № 226 от 30.06.2014 г. Распоряжение Главы г.п. Петров Вал № 159-р от 30.06.2014 г.</t>
  </si>
  <si>
    <t>Насос СМ 150-125-315/4 с дв.37/1500 Лив+(1)</t>
  </si>
  <si>
    <t>Договор № 01-1811/09 от 18.11.2009 г. ООО "Юг-АгроСнаб"</t>
  </si>
  <si>
    <t>Акт № 247 от 30.06.2014 г. Распоряжение Главы г.п. Петров Вал № 159-р от 30.06.2014 г.</t>
  </si>
  <si>
    <t>Двигатель асинхронный W22-225S к насосу SCP 150/390НАС-CI/EI witn accs</t>
  </si>
  <si>
    <t>Акт № 271 от 22.12.2014 г. Распоряжение Главы г.п. Петров Вал № 339-р от 19.12.2014 г.</t>
  </si>
  <si>
    <t>Прочистная машина ROTOR KING</t>
  </si>
  <si>
    <t>Договор №15-1 от 15.01.2018г</t>
  </si>
  <si>
    <t>Насос 80/160-22-2-12</t>
  </si>
  <si>
    <t>Акт № 273 от 22.12.2014 г. Распоряжение Главы г.п. Петров Вал № 339-р от 19.12.2014 г.</t>
  </si>
  <si>
    <t>Насос SCP150/390 НАС-CI/Eiwitn accs</t>
  </si>
  <si>
    <t>Акт № 274 от 22.12.2014 г. Распоряжение Главы г.п. Петров Вал № 339-р от 19.12.2014 г.</t>
  </si>
  <si>
    <t>Прибор управления SK-712/w 2-55-(106А) (шкаф управления)</t>
  </si>
  <si>
    <t>Акт № 277 от 22.12.2014 г. Распоряжение Главы г.п. Петров Вал № 339-р от 19.12.2014 г.</t>
  </si>
  <si>
    <t>Насос Д 315-71а</t>
  </si>
  <si>
    <t>Муниц.контракт № 0129300000113000021от 18.12.2013 г. ООО "ТПК ЭнергоИндустрия"</t>
  </si>
  <si>
    <t>Акт № 227 от 30.06.2014 г. Распоряжение Главы г.п. Петров Вал № 1599-р от 30.06.2014 г.</t>
  </si>
  <si>
    <t xml:space="preserve">Насос СМ 150-125-315/4 с дв.37/1500 Лив+ </t>
  </si>
  <si>
    <t>Договор № 1011/07 от 09.11.2007 г. ООО "Юг-АгроСнаб"</t>
  </si>
  <si>
    <t>Акт № 246 от 30.06.2014 г. Распоряжение Главы г.п. Петров Вал № 159 -р от 30.06.2014 г.</t>
  </si>
  <si>
    <t>УСПТ 110-315 4-х хомутная</t>
  </si>
  <si>
    <t>Акт № 12 от 12.12.2011 г. (принят 24.05.2012 г.) Постан.Главы Камышин.р-на № 1629-п от 12.12.2011 г.</t>
  </si>
  <si>
    <t>Акт № 10 от 30.06.2014 г. Распоряжение Главы г.п. Петров Вал № 159 -р от 30.06.2014 г.</t>
  </si>
  <si>
    <t>Прибор управления SK-712/w - 2 -22(43а) (шкаф управления)</t>
  </si>
  <si>
    <t>Акт № 276 от 22.12.2014 г. Распоряжение Главы г.п. Петров Вал № 339-р от 19.12.2014 г.</t>
  </si>
  <si>
    <t>Насос СМ 150-125-315/4</t>
  </si>
  <si>
    <t>Договор № 10-12 от 13.12.2013 г. ЗАО "РосДилер-Электро"</t>
  </si>
  <si>
    <t>Акт № 248 от 30.06.2014 г. Распоряжение Главы г.п. Петров Вал № 159 -р от 30.06.2014 г.</t>
  </si>
  <si>
    <t>Станция управления "ЩЭТ 5102"</t>
  </si>
  <si>
    <t>Закон Волгоградской области  № 1317-од от 27.11.2006, Акт о приеме-передаче № 216 от 29.12.2006 г.</t>
  </si>
  <si>
    <t>Акт № 236 от 30.06.2014 г. Распоряжение Главы г.п. Петров Вал № 159 -р от 30.06.2014 г.</t>
  </si>
  <si>
    <t>Машина прочистная секционного типа</t>
  </si>
  <si>
    <t>Накладная № 152 от 13.12.2012 г. ООО "Профит"</t>
  </si>
  <si>
    <t>Акт № 11 от 30.06.2014 г. Распоряжение Главы г.п. Петров Вал № 159 -р от 30.06.2014 г.</t>
  </si>
  <si>
    <t>Насос 1ДЗ 15/71А</t>
  </si>
  <si>
    <t>Акт № 36 от 01.08.2014 г. Постановление Администрации Камышинского р-на № 687-п от 01.08.2014 г.</t>
  </si>
  <si>
    <t>Акт № 39 от 19.08.2014 г. Распоряжение Главы г.п. Петров Вал № 201-р от 19.08.2014 г.</t>
  </si>
  <si>
    <t>Преобразователь частоты Denfoss VLT AQUA FC 202 Drive 30 кВт</t>
  </si>
  <si>
    <t>Муниц.контракт № 0129300000114000012-0031291-02 от 27.05.2014 г.  ООО "Электросервис Комплект"</t>
  </si>
  <si>
    <t>Акт № 250 от 30.06.2014 г. Распоряжение Главы г.п. Петров Вал № 159 -р от 30.06.2014 г.</t>
  </si>
  <si>
    <t>Преобразователь частотный в комплекте с синус-фильтрами FC 1AVTNN 037</t>
  </si>
  <si>
    <t>Муниц.контракт № 0129300000114000017-0031291-02 от 21.07.2014 г. ООО "Строй Инвест"</t>
  </si>
  <si>
    <t>Акт № 257 от 10.09.2014 г. Распоряжение Главы г.п. Петров Вал № 230 -р от 10.09.2014 г.</t>
  </si>
  <si>
    <t>Двигатель асинхронный W22-225S к насосу SCP150/390НАС-CI/EI witn accs</t>
  </si>
  <si>
    <t>Акт № 270 от 22.12.2014 г. Распоряжение Главы г.п. Петров Вал № 339-р от 19.12.2014 г.</t>
  </si>
  <si>
    <t>Акт № 258 от 10.09.2014 г. Распоряжение Главы г.п. Петров Вал № 230 -р от 10.09.2014 г.</t>
  </si>
  <si>
    <t>Насос SCP150/390 НАС-CI/EI witn accs</t>
  </si>
  <si>
    <t>Акт №  275 от 22.12.2014 г. Распоряжение Главы г.п. Петров Вал № 339-р от 19.12.2014 г.</t>
  </si>
  <si>
    <t>Турбокомпрессор ТВ50-1,6М-0,1 УЗ(с эл.двиг.110кВт)</t>
  </si>
  <si>
    <t>Муниц.контракт № 0129300000114000011-0031291-01 от 27.05.2014 г. ООО "Компрессор САС"</t>
  </si>
  <si>
    <t>Акт № 249 от 30.06.2014 г. Распоряжение Главы г.п. Петров Вал № 159 -р от 30.06.2014 г.</t>
  </si>
  <si>
    <t>Счетчик-расходомер РМ-5Т Ду 200</t>
  </si>
  <si>
    <t>Договор № 0804-01/09 от 08.04.2009 г. ООО "Юг-АгроСнаб"</t>
  </si>
  <si>
    <t>Акт № 237 от 30.06.2014 г. Распоряжение Главы г.п. Петров Вал № 159 -р от 30.06.2014 г.</t>
  </si>
  <si>
    <t>Акт № 259 от 10.09.2014 г. Распоряжение Главы г.п. Петров Вал № 230 -р от 10.09.2014 г.</t>
  </si>
  <si>
    <t>Насос ЭЦВ 12-160-65</t>
  </si>
  <si>
    <t>Муниц.контракт № 0129300000115000020-0031291-01 от 16.06.2015 г. ООО "Группа компаний "Гидросервис"</t>
  </si>
  <si>
    <t>Акт № 16 от 22.07.2015 г. Распоряжение Главы г.п. Петров Вал № 211-р от 22.07.2015 г.</t>
  </si>
  <si>
    <t>Преобразователь частоты V100 140А 3*400ВТ VACON 0100-3L-0140-5 FLOW+FL04+DPAP+DLRU</t>
  </si>
  <si>
    <t xml:space="preserve">Муниц.контракт № 0129300000116000011-0031291-01 от 19.07.2016 г. </t>
  </si>
  <si>
    <t>Администрация г.п. Петров Вал            Юр. ад. 403840, Волгоградская обл., Камышинский р-н, г.Петров Вал, ул. 30 лет Победы, 5 инн/кпп:3410004808/341001002</t>
  </si>
  <si>
    <t>Акт № А 0000020 от 29.07.2015 г. Распоряжение Главы г.п. Петров Вал № 211-р от 29.07.2016 г.</t>
  </si>
  <si>
    <t>Преобразователь частоты V100 72А 3*400ВТ VACON 0100-3L-0140-5 FLOW+FL04+DPAP+DLRU</t>
  </si>
  <si>
    <t>Администрация г.п. Петров Вал            Юр. ад. 403840, Волгоградская обл., Камышинский р-н, г.Петров Вал, ул. 30 лет Победы, 5 инн/кпп:3410004808/341001003</t>
  </si>
  <si>
    <t>Акт № А 0000021 от 29.07.2015 г. Распоряжение Главы г.п. Петров Вал № 211-р от 29.07.2016 г.</t>
  </si>
  <si>
    <t>Устройство плавного пуска MCD202075T4CV3 VLT COMPACT STARTER MCD 202 75KW 175G5217</t>
  </si>
  <si>
    <t>Администрация г.п. Петров Вал            Юр. ад. 403840, Волгоградская обл., Камышинский р-н, г.Петров Вал, ул. 30 лет Победы, 5 инн/кпп:3410004808/341001004</t>
  </si>
  <si>
    <t>Акт № А 0000022 от 29.07.2015 г. Распоряжение Главы г.п. Петров Вал № 211-р от 29.07.2016 г.</t>
  </si>
  <si>
    <t>Администрация г.п. Петров Вал            Юр. ад. 403840, Волгоградская обл., Камышинский р-н, г.Петров Вал, ул. 30 лет Победы, 5 инн/кпп:3410004808/341001005</t>
  </si>
  <si>
    <t>Акт № А 0000023 от 29.07.2015 г. Распоряжение Главы г.п. Петров Вал № 211-р от 29.07.2016 г.</t>
  </si>
  <si>
    <t>Насос СД 100/40 с/дв 30 кВт(1)</t>
  </si>
  <si>
    <t>Насос центробежный двухстороннего хода 1 Д200-90б без рамы,без электродвигателя под 55 кВт</t>
  </si>
  <si>
    <t>Муниципальный контракт № 0129300000117000016 от 27 июня 2017г</t>
  </si>
  <si>
    <t>Акт № А 0000041 от 26.08.2016г. Распоряжение Главы г.п. Петров Вал № 189-р от 20.07.2017 г.</t>
  </si>
  <si>
    <t>Насос центробежный двухстороннего хода 1 Д200-90б на раме с электродвигателем 55 кВт</t>
  </si>
  <si>
    <t>Муниципальный контракт № 0129300000117000016 от 27 .06.2017г</t>
  </si>
  <si>
    <t>Насос центробежный двухстороннего хода 1Д315-71а на раме с электродвигателем 90кВт</t>
  </si>
  <si>
    <t xml:space="preserve">Муниц.контракт № 0129300000117000021  от 26.07.2017 г. </t>
  </si>
  <si>
    <t>Акт № А 0000007 от 03.08.2017г. Распоряжение Главы г.п. Петров Вал № 209/1-р от 03.08.2017г..</t>
  </si>
  <si>
    <t>Насос СД 160/45 с/дв 37 кВт</t>
  </si>
  <si>
    <t>Акт № А 0000008 от 03.08.2017г. Распоряжение Главы г.п. Петров Вал № 209/1-р от 03.08.2017г..</t>
  </si>
  <si>
    <t>Расходомер -счетчик ультразвуковой Взлет МТ УРСВ311 Ду200мм с компл.монтажным,00-000306</t>
  </si>
  <si>
    <t xml:space="preserve">Муниц.контракт № 0129300000117000018 от 20.06.2017 г. </t>
  </si>
  <si>
    <t>Акт № А 0000009 от 04.08.2017г. Распоряжение Главы г.п. Петров Вал № 209/2-р от 04.08.2017</t>
  </si>
  <si>
    <t>Агрегат ЭЦВ 12 160-65 нро</t>
  </si>
  <si>
    <t>Акт № А 006 от 06.11.2018г Распоряжение Главы г.п. Петров Вал № 256-р от 06.11.2018</t>
  </si>
  <si>
    <t>Расходомер -счетчик ультразвуковой Взлет МТ УРСВ311 Ду200мм с компл.монтажным,00-000305</t>
  </si>
  <si>
    <t>Акт № А 0000010 от 04.08.2017г. Распоряжение Главы г.п. Петров Вал № 209/2-р от 04.08.2017</t>
  </si>
  <si>
    <t>Электродвигатель 5АМН 250М2</t>
  </si>
  <si>
    <t xml:space="preserve">Муниц.контракт № 0129300000117000032  от 22.12.2017 г. </t>
  </si>
  <si>
    <t>Акт № А 0000014 от 29.12.2017г. Распоряжение Главы г.п. Петров Вал № 357-р от 29.12.2017 г.</t>
  </si>
  <si>
    <t>МУП ЖКХ Камышинского района</t>
  </si>
  <si>
    <t xml:space="preserve"> 2.1 Транспортные средства</t>
  </si>
  <si>
    <t>Автомобиль ВАЗ 2345  № К151ОН</t>
  </si>
  <si>
    <t>Акт № 10 от 12.12.2011 г. (принят 24.05.2012 г.) Постан.Главы Камышин.р-на № 1629-п от 12.12.2011 г.</t>
  </si>
  <si>
    <t>Акт № 5 от 25.05.2012 г. Постановление Главы г.п. Петров Вал № 75-п от 25.05.2012 г.</t>
  </si>
  <si>
    <t>Автомобиль ГАЗ 31105  № М851ЕЕ34</t>
  </si>
  <si>
    <t>Договор № б/н от 09.10.2014 г. ИП Демченко Д. И.</t>
  </si>
  <si>
    <t>Акт № 74 от 19.12.2014 г. Распоряжение Главы г.п. Петров Вал № 338-р от 19.12.2014 г.</t>
  </si>
  <si>
    <t>Автомобиль УАЗ-390995</t>
  </si>
  <si>
    <t>Договор купли-продажи автомоб. № 1506-01 от 15.06.2015 г.</t>
  </si>
  <si>
    <t>Автомобиль ГАЗ 2705</t>
  </si>
  <si>
    <t>Акт № 15 от 12.12.2011 г. (принят 24.05.2012 г.) Постан.Главы Камышин.р-на № 1629-п от 12.12.2011 г.</t>
  </si>
  <si>
    <t>Автомобиль ГАЗ 2752</t>
  </si>
  <si>
    <t>Акт № 60 от 12.12.2011 г. (принят 24.05.2012 г.) Постан.Главы Камышин.р-на № 1629-п от 12.12.2011 г.</t>
  </si>
  <si>
    <t>Автобус ГАЗ-322121 А 462МН34</t>
  </si>
  <si>
    <t>Решение Камышинск. Районной думы от 28.05.2019 № 23/115, Распоряжение главы гп Петров Вал от 10.07.2019г № 54-р</t>
  </si>
  <si>
    <t xml:space="preserve"> Распоряжение главы гп Петров Вал от 10.07.2019г № 54-р</t>
  </si>
  <si>
    <t>Автобус ГАЗ-322121 А 317НЕ34</t>
  </si>
  <si>
    <t>Решение Камышинской районной думы от 28.05.2019 № 23/115, Распоряжение главы гп Петров Вал от 10.07.2019г № 54-р</t>
  </si>
  <si>
    <t>Автомобиль УАЗ  315195  № К690ВР34</t>
  </si>
  <si>
    <t>Итого:  8 объектов</t>
  </si>
  <si>
    <t>Экскаватор ЭО 2626 на базе МТЗ 80</t>
  </si>
  <si>
    <t>Акт № 39  от 12.12.2011 г. (принят 24.05.2012 г.) Постан.Главы Камышин.р-на № 1629-п от 12.12.2011 г.</t>
  </si>
  <si>
    <t>Акт № 35 от 14.08.2015 г. Распоряжение Главы г.п. Петров Вал № 246-р от 14.08.2015 г.</t>
  </si>
  <si>
    <t>Блок питания БПЭК-02/МТ (без МР260)</t>
  </si>
  <si>
    <t>Счет-фактура № 299 от 23.12.2015 г., платежное поручение № 1053 от 04.12.2015 г.</t>
  </si>
  <si>
    <t xml:space="preserve">Котел  </t>
  </si>
  <si>
    <t>Акт № 37 от 01.08.2014 г. Постановление Админ.Камышин.р-на № 687-п 01.08.2014 г.</t>
  </si>
  <si>
    <t>Акт № 40 от 19.08.2014 г. Распоряжение Главы г.п. Петров Вал № 202-р от 19.08.2014 г.</t>
  </si>
  <si>
    <t>Котел Ква-0,63</t>
  </si>
  <si>
    <t>Муниц.контракт № 0129300000115000021-0031291-01 от 16.06.2015 г. ООО "Промэнерго"</t>
  </si>
  <si>
    <t>Акт № 25 от 15.10.2015 г. Распоряжение Главы г.п. Петров Вал № 305-р от 15.10.2015г.</t>
  </si>
  <si>
    <t>Ножницы гильотиновые</t>
  </si>
  <si>
    <t>Акт № 68  от 12.12.2011 г. (принят 24.05.2012 г.) Постан.Главы Камышин.р-на № 1629-п от 12.12.2011 г.</t>
  </si>
  <si>
    <t>Оборудование автономной котельной г. Петров Вал ул. Совхозная</t>
  </si>
  <si>
    <t>Закон Волгоградской области  №1317-од от 27.11.2006, Акт о приеме-передаче № 153 от 29.12.2006 г.</t>
  </si>
  <si>
    <t>Акт № 31 от 26.11.2015 г. Распоряжение Главы г.п. Петров Вал № 341-р от 26.11.2015г.</t>
  </si>
  <si>
    <t>Преобразователь частоты VACON 0100-3L-0038-5-FLOW</t>
  </si>
  <si>
    <t>Муниц.контракт № 0129300000115000034 от 21.09.2015 г. ООО "Русэлком М"</t>
  </si>
  <si>
    <t>Акт № 22 от 30.09.2015 г. Распоряжение Главы г.п. Петров Вал № 283-р от 30.09.2015г.</t>
  </si>
  <si>
    <t>Преобразователь частоты VACON 0100-3L-0072-5-FLOW</t>
  </si>
  <si>
    <t>Акт № 23 от 30.09.2015 г. Распоряжение Главы г.п. Петров Вал № 283-р от 30.09.2015г.</t>
  </si>
  <si>
    <t>Акт № 24 от 30.09.2015 г. Распоряжение Главы г.п. Петров Вал № 283-р от 30.09.2015г.</t>
  </si>
  <si>
    <t>Котел ИШМА-100 с автоматикой Elletrosit</t>
  </si>
  <si>
    <t>Муниципальный контракт 0129300000117000025 от 25 .09.2017г. ООО "Монтажник"</t>
  </si>
  <si>
    <t>Акт № 0000011 от 29.09.2017 г. Распоряжение Главы г.п. Петров Вал № 264-р от 29.09.2017г.</t>
  </si>
  <si>
    <t>Котел "ЗИОСАБ-500"</t>
  </si>
  <si>
    <t>Муниц.контракт № 012930000030 от 13.12.2017 г. ООО "ЗИОСАБ"</t>
  </si>
  <si>
    <t>Акт № 0000013 от 20.12.2017 г. Распоряжение Главы г.п. Петров Вал № 348/1-р от 20.12.2017г.</t>
  </si>
  <si>
    <t>Блок питания со встроенным барьером искрозащиты БП ЭК 02/МТ</t>
  </si>
  <si>
    <t xml:space="preserve">Акт № А014 от 15.10.2018 </t>
  </si>
  <si>
    <t>Акт № А0014 от 15.10.2018г. Распоряжение Главы г.п. Петров Вал №251/1-р от 15.10.2018г.</t>
  </si>
  <si>
    <t>Насос ЭЦВ  8-40-90 ЗПН</t>
  </si>
  <si>
    <t>Договор № 117/к от 27.08.2018г</t>
  </si>
  <si>
    <t>Частотный преобразователь N700Е-450 HF/550 НРF 45/55кВт 380-480В</t>
  </si>
  <si>
    <t>Муниц.контракт № 012930000016000017  от 24.10.2016г</t>
  </si>
  <si>
    <t>Акт № А 0000051  от 22.11.2016г. Распоряжение Главы г.п. Петров Вал № 316/1-р от 22.11.2016г.</t>
  </si>
  <si>
    <t>Всего:  23 объектов</t>
  </si>
  <si>
    <t>МБУ "Благоустройство и озеленение" городского поселения Петров Вал</t>
  </si>
  <si>
    <t xml:space="preserve">Сооружения  </t>
  </si>
  <si>
    <t>Дорожка тротуарная (пешеходная зона) пр-т Пионеров</t>
  </si>
  <si>
    <t>Распоряжение № 239-р от 10.08.2015 г. о приеме имущества ТОС "Эдельвейс-07" в муниц.собст. г.п. Петров Вал</t>
  </si>
  <si>
    <t>Распоряжение № 240-р от 10.08.2015 г. о передаче муниц.имущества в оперативное управление МБУ "Благоустройство и озеленение "г.п. Петров Вал, Акт № 36 от 10.08.2015 г.</t>
  </si>
  <si>
    <t>Водопровод поливочный пр-т Пионеров</t>
  </si>
  <si>
    <t>Распоряжение № 240-р от 10.08.2015 г. о передаче муниц.имущества в оперативное управление МБУ "Благоустройство и озеленение "г.п. Петров Вал, Акт № 37 от 10.08.2015 г.</t>
  </si>
  <si>
    <t>Ограждение декоративное пр-т Пионеров</t>
  </si>
  <si>
    <t>Распоряжение № 240-р от 10.08.2015 г. о передаче муниц.имущества в оперативное управление МБУ "Благоустройство и озеленение "г.п. Петров Вал, Акт № 38 от 10.08.2015 г.</t>
  </si>
  <si>
    <t>Линия освещения пр-т Пионеров</t>
  </si>
  <si>
    <t>Распоряжение № 240-р от 10.08.2015 г. о передаче муниц.имущества в оперативное управление МБУ "Благоустройство и озеленение "г.п. Петров Вал, Акт № 39 от 10.08.2015 г.</t>
  </si>
  <si>
    <t>Дорожка тротуарная детской городской площадки</t>
  </si>
  <si>
    <t>Распоряжение № 100-р от 28.04.2015 г. о приеме имущества ТОС "Березка-06" в муниц.собст. г.п. Петров Вал</t>
  </si>
  <si>
    <t>Распоряжение № 101-р от 28.04.2015 г. о передаче муниц.имущества в оперативное управление МБУ "Благоустройство и озеленение "г.п. Петров Вал, Акт № 18 от 30.04.2015 г.</t>
  </si>
  <si>
    <t>Ограждение детской городской площадки</t>
  </si>
  <si>
    <t>Распоряжение № 101-р от 28.04.2015 г. о передаче муниц.имущества в оперативное управление МБУ "Благоустройство и озеленение "г.п. Петров Вал, Акт № 19 от 30.04.2015 г.</t>
  </si>
  <si>
    <t>Детский игровой комплекс</t>
  </si>
  <si>
    <t>Распоряжение № 101-р от 28.04.2015 г. о передаче муниц.имущества в оперативное управление МБУ "Благоустройство и озеленение "г.п. Петров Вал, Акт № 20 от 30.04.2015 г.</t>
  </si>
  <si>
    <t>Дорожка тротуарная (сквер)</t>
  </si>
  <si>
    <t>Распоряжение № 155-р от 18.06.2015 г. о приеме имущества ТОС "Березка-06" в муниц.собст. г.п. Петров Вал</t>
  </si>
  <si>
    <t>Распоряжение № 174-р от 30.06.2015 г. о передаче муниц.имущества в оперативное управление МБУ "Благоустройство и озеленение "г.п. Петров Вал, Акт № 32 от 30.06.2015 г.</t>
  </si>
  <si>
    <t xml:space="preserve">Транспортные средства  </t>
  </si>
  <si>
    <t>Акт № 61 от 12.12.2011 г. (принят 24.05.2012 г.) Постан.Главы Камышин.р-на № 1629-п от 12.12.2011 г.</t>
  </si>
  <si>
    <t>Акт № 8 от 30.11.2012 г. Распоряжение Главы г.п. Петров Вал № 416-р от 07.11.2012г.</t>
  </si>
  <si>
    <t>Трактор МТЗ-82.1</t>
  </si>
  <si>
    <t>Муницип.контракт № 17  от 26.11.2008 г. ООО "Прогресс"</t>
  </si>
  <si>
    <t>Доп.соглашение от 24.11.2010 г. к договору безвозмездного пользования муниципальным имуществом от 03.09.2008 г.</t>
  </si>
  <si>
    <t>Трактор Беларус-82.1</t>
  </si>
  <si>
    <t>Акт № 6 от 18.06.2012 г.   Постан.Главы Камышин.р-на № 825-п от 18.06.2012 г.</t>
  </si>
  <si>
    <t>Прицеп тракторный самосвальный без надставных бортов 2ПТС-4.5 модели 85261</t>
  </si>
  <si>
    <t>Муницип.контракт № 0329300301714000013-0444727-01 от 28.05.2014 г.</t>
  </si>
  <si>
    <t>Автомобиль ЗИЛ 431410</t>
  </si>
  <si>
    <t>Договор купли-продажи автомоб. № 1 от 13.10.2014 г.</t>
  </si>
  <si>
    <t>Автомобиль ГАЗ-3350701</t>
  </si>
  <si>
    <t>Договор купли-продажи автомобиля от 25.08.2015 г.</t>
  </si>
  <si>
    <t>Прицеп тракторный 2-ПТС-4,5</t>
  </si>
  <si>
    <t>Муницип.контракт №0329300301718000007-044472701 от 28.05.2018г</t>
  </si>
  <si>
    <t>Автомобиль ГАЗ 3307</t>
  </si>
  <si>
    <t>Акт № 3 от 18.06.2012 г.   Постан.Главы Камышин.р-на № 825-п от 18.06.2012 г.</t>
  </si>
  <si>
    <t>Акт № 12 от 25.03.2015 г. Распоряжение Главы г.п. Петров Вал № 50-р от 11.03.2015г.</t>
  </si>
  <si>
    <t>Автомобиль ЗИЛ  ММЗ 4505</t>
  </si>
  <si>
    <t>Договор №3 от 12.12.2012г Акт  А12 от 12.12.2012г</t>
  </si>
  <si>
    <t>Договор №3  от 12.12.2012г Акт  №А12 от 12.12.2012г</t>
  </si>
  <si>
    <t>Автомобиль ГАЗ -САЗ-3507</t>
  </si>
  <si>
    <t>Акт № 4 от 18.06.2012 г.   Постан.Главы Камышин.р-на № 825-п от 18.06.2012 г.</t>
  </si>
  <si>
    <t>Акт № 13 от 25.03.2015 г. Распоряжение Главы г.п. Петров Вал № 50-р от 11.03.2015г.</t>
  </si>
  <si>
    <t>Акт № 877от 22.06.2021 г.  Постан.Главы Камышин.р-на № 877-п от 22.06.2021 г.</t>
  </si>
  <si>
    <t>Акт № ОА-ОО ОООО34 от 13.07.2021г  Распоряжение Главы г.п. Петров Вал № 33-р от 24.06.2021г.</t>
  </si>
  <si>
    <t>Полуприцеп-цистерна тракторный ЛКТ-305П</t>
  </si>
  <si>
    <t>Решение Камышинской районной думы от 08.07.2021г № 63/273, Акт № 986 от 09.07.2021 г. Постан.Главы Камышин.р-на № 986-п от 09.07.2021 г.</t>
  </si>
  <si>
    <t xml:space="preserve">  Распоряжение Главы г.п. Петров Вал № 38-р от 13.07.2021г.</t>
  </si>
  <si>
    <t>Итого:  12 объектов</t>
  </si>
  <si>
    <t>Машины и оборудование - особо ценное движимое</t>
  </si>
  <si>
    <t>Экскаватор-погрузчик грейферный ЭП-Ф-16М усиленный на базе МТЗ-82.1</t>
  </si>
  <si>
    <t>Муниц.контракт № 03293003017150000010-0444727-01 от 16.12.2015 г.</t>
  </si>
  <si>
    <t>Экскаватор ЭО 2626 на базе МТЗ-80</t>
  </si>
  <si>
    <t>Акт № 37 от 12.12.2011 г. (принят 24.05.2012 г.) Постан.Главы Камышин.р-на № 1629-п от 12.12.2011 г.</t>
  </si>
  <si>
    <t>Акт № 9 от 30.11.2012 г. Распоряжение Главы г.п. Петров Вал № 416-р от 07.11.2012г.</t>
  </si>
  <si>
    <t>Бульдозер ДЗ-42Г на базе трактора ДТ-75</t>
  </si>
  <si>
    <t>Акт № 40 от 12.12.2011 г. (принят 24.05.2012 г.) Постан.Главы Камышин.р-на № 1629-п от 12.12.2011 г.</t>
  </si>
  <si>
    <t>Акт № 2 от 18.02.2013 г. Распоряжение Главы г.п. Петров Вал № 34-р от 15.02.2013г.</t>
  </si>
  <si>
    <t>Мусоровоз КО-440-3</t>
  </si>
  <si>
    <t xml:space="preserve">Договор  № 05  от 14.08.2009 г. ООО "Поволжский лизинговый центр"   </t>
  </si>
  <si>
    <t>Автомобиль КО-440-3</t>
  </si>
  <si>
    <t>Акт № 1 от 18.06.2012 г.   Постан.Главы Камышин.р-на № 825-п от 18.06.2012 г.</t>
  </si>
  <si>
    <t>Акт № 14 от 25.03.2015 г. Распоряжение Главы г.п. Петров Вал № 50-р от 11.03.2015г.</t>
  </si>
  <si>
    <t>Автомобиль ГАЗ 3307 КО-440-3</t>
  </si>
  <si>
    <t>Акт № 2 от 18.06.2012 г.   Постан.Главы Камышин.р-на № 825-п от 18.06.2012 г.</t>
  </si>
  <si>
    <t>Акт № 15 от 25.03.2015 г. Распоряжение Главы г.п. Петров Вал № 50-р от 11.03.2015г.</t>
  </si>
  <si>
    <t>Пескоразбрасыватель КО-829Ф-05</t>
  </si>
  <si>
    <t>Муниц.контракт № 0129300000113000014 от 25.11.2013 г. ООО "Комтехника"</t>
  </si>
  <si>
    <t>Акт № 22 от 31.12.2013 г. Распоряжение Главы г.п. Петров Вал № 312-р от 31.12.2013г.</t>
  </si>
  <si>
    <t>Итого:  7 объектов</t>
  </si>
  <si>
    <t>Сооружения - иное движимое имущество</t>
  </si>
  <si>
    <t>Ограждение детской площадки</t>
  </si>
  <si>
    <t>Договор № б/н от 06.08.2012 г. ИП Коновалов Г. Г.</t>
  </si>
  <si>
    <t>Договор № 20-ОУ-2013 от 24.07.2013 г.</t>
  </si>
  <si>
    <t>Площадка контейнерная ул. Крупской, 6</t>
  </si>
  <si>
    <t xml:space="preserve">Муниц.контракт № 4 от 27.05.2013 г. ИП Рубан Г. Н. </t>
  </si>
  <si>
    <t>Комплекс из 2-х турников,шведской стенки,скамьи для пресса,турников и брусьев</t>
  </si>
  <si>
    <t xml:space="preserve">Муниц.контракт № 0129300000117000029 от18.12.2017г. ООО "СпортКин" </t>
  </si>
  <si>
    <t>Акт № А0000015 от 29.12.2017 г. Распоряжение Главы г.п. Петров Вал № 358-р от 29.12.2017г.</t>
  </si>
  <si>
    <t>Площадка контейнерная на 6-7 контейнеров ул. Ленина 94</t>
  </si>
  <si>
    <t>Распоряжение Главы от 31.12.2012г № 312-р Акт №А30 от 31.12.2013г</t>
  </si>
  <si>
    <t>Площадка контейнерная ул. М. Зеленая, 3</t>
  </si>
  <si>
    <t>Площадка контейнерная пр-т Пионеров, 5</t>
  </si>
  <si>
    <t>Площадка контейнерная ул. Шевченко, 2а</t>
  </si>
  <si>
    <t>Площадка контейнерная ул. 30 лет Победы, 14</t>
  </si>
  <si>
    <t>Площадка контейнерная ул. Лебяжинская, 22</t>
  </si>
  <si>
    <t>Площадка контейнерная на 6-7 контейнеров 1 мкр., 1, 2</t>
  </si>
  <si>
    <t>Муниц.контракт № 0129300000113000016-0031291-01 от 01.11.2013 г. ООО "Петрострой"</t>
  </si>
  <si>
    <t>Акт № 29 от 31.12.2013 г. Распоряжение Главы г.п. Петров Вал № 312-р от 31.12.2013г.</t>
  </si>
  <si>
    <t>Пешеходная дорожка (тротуар)</t>
  </si>
  <si>
    <t>Муницип.контракт №672715 от 18.05.2017г, ООО «Агромеханика-34»</t>
  </si>
  <si>
    <t>Распоряжение № 149-р от 27.06.2017г о передаче муниц.имущества в оперативное управление МБУ "Благоустройство и озеленение "г.п. Петров Вал, Акт № 2 от 27.06.2017 г.</t>
  </si>
  <si>
    <t>Щетка для трактора МК 45400</t>
  </si>
  <si>
    <t>Договор № 15 от 09.11.2007 г. МП ЖКХ Камышин. р-на</t>
  </si>
  <si>
    <t>Косилка навесная роторная К-78М</t>
  </si>
  <si>
    <t>Контракт на приобретение косилки для выполнения работ по муниципальному заданию№ 0329300301717000015-0444727-01 от 25.12.2017</t>
  </si>
  <si>
    <t>Итого:  2 объекта</t>
  </si>
  <si>
    <t>Производственный и хоз.инвентарь - иное движимое</t>
  </si>
  <si>
    <t>Детская площадка</t>
  </si>
  <si>
    <t xml:space="preserve">Акт №15 от 30.11.2012 г. Распоряжение № 423-р от 12.11.2012 г.  </t>
  </si>
  <si>
    <t>Прочие ОС - иное движимое имущество</t>
  </si>
  <si>
    <t>Многолетние насаждения (сквер)</t>
  </si>
  <si>
    <t xml:space="preserve">Акт № 34 от 30.06.2015 г. Распоряжение № 174-р от 30.06.2015 г.  </t>
  </si>
  <si>
    <t xml:space="preserve">  Многолетние насаждения пр-т Пионеров</t>
  </si>
  <si>
    <t xml:space="preserve">Акт № 40 от 10.08.2015 г. Распоряжение № 240-р от 10.08.2015 г.  </t>
  </si>
  <si>
    <t>Недвижимое имущество</t>
  </si>
  <si>
    <t>Движимое имущество</t>
  </si>
  <si>
    <t>Итого:</t>
  </si>
  <si>
    <t>МБУ "Благоустройство и озеленение" г. п. Петров Вал</t>
  </si>
  <si>
    <t>МУП ВКХ городского поселение Петров Вал</t>
  </si>
  <si>
    <t>Итого по реестру муниципального имущества</t>
  </si>
  <si>
    <t>Раздел 3- Сведения о муниципальных унитарных предприятиях, муниципальных учреждениях, хозяйствееных обществах, товариществах, акции, доли (вклады) в уставном (складочном) капитале которых принадлежат муниципальным образованиям, иных юридических лицах, в которых муниципальное образование является учредителем (участником)</t>
  </si>
  <si>
    <t>Полное ноименование и организационно-правовая форма юридического лица</t>
  </si>
  <si>
    <t>Адрес (местонахождение)</t>
  </si>
  <si>
    <t>Основной государственный регистрационный номер и дата государственной регистрации</t>
  </si>
  <si>
    <t>Реквизиты документа - основания создания юридического лица (участия муниципального образования в создании (уставном капитале) юридического лица)</t>
  </si>
  <si>
    <t>Размер уставного фонда (для муниципальных унитарных предприятий)   (тыс. руб.)</t>
  </si>
  <si>
    <t>Размер доли, принадлежащей муниципальному образованию в уставном (складочном) капитале, в процентах (для хозяйственных обществ и товариществ)</t>
  </si>
  <si>
    <t>Данные о балансовой  стоимости основных средств (фондов) (для муниципальных учреждений и муниципальных унитарных предприятиях)</t>
  </si>
  <si>
    <t>Данные об  остаточной стоимости основных средств (фондов) (для муниципальных учреждений и муниципальных унитарных предприятиях)</t>
  </si>
  <si>
    <t>Среднесписочная численность работников (для муниципальных учреждений и муниципальных унитарных предприятий)</t>
  </si>
  <si>
    <t>Администрация городского поселения Петров Вал (учреждение)</t>
  </si>
  <si>
    <t xml:space="preserve">403840, Волгоградская область, Камышинский район, г. Петров Вал, ул. 30 лет Победы, 5 </t>
  </si>
  <si>
    <t>1053478203657 от 20.12.2005 г.</t>
  </si>
  <si>
    <t>Решение городского Совета поселения Петров Вал № 4 от 13.12.2005 г.</t>
  </si>
  <si>
    <t>МБУ "Благоустройство и озеленение" городского поселения Петров Вал (учреждение)</t>
  </si>
  <si>
    <t xml:space="preserve">403840, Волгоградская область, Камышинский район, г. Петров Вал, пр-т Пионеров, 13  </t>
  </si>
  <si>
    <t>1073453001654 от 13.07.2007 г.</t>
  </si>
  <si>
    <t>Постановление Администрации городского поселения Петров Вал № 56-п от 04.07.2007 г.</t>
  </si>
  <si>
    <t>МУП "Водопроводно-канализационное хозяйство" городского поселения Петров Вал (унитарное предприятие)</t>
  </si>
  <si>
    <t>403840, Волгоградская область, Камышинский район, г. Петров Вал, ул. Терешковой, 50</t>
  </si>
  <si>
    <t>1143453000514 от 10.06.2014 г.</t>
  </si>
  <si>
    <t>Постановление Администрации городского поселения Петров Вал № 53-п от 31.03.2014 г.</t>
  </si>
  <si>
    <t>МУП "Жилищно-коммунальное хозяйство" Камышинского района (унитарное предприятие)</t>
  </si>
  <si>
    <t>1023404974207 от 19.12.2002 г.</t>
  </si>
  <si>
    <t>Постановление Камышинского муниципального района № 1629-п от 12.12.2011 г.</t>
  </si>
  <si>
    <t>Всего:</t>
  </si>
  <si>
    <t>Глава городского поселения Петров Вал</t>
  </si>
  <si>
    <t>Главный бухгалтер</t>
  </si>
  <si>
    <t xml:space="preserve">                   </t>
  </si>
  <si>
    <t>Нежилое помещение № 2, пр-т Пионеров, 13</t>
  </si>
  <si>
    <t>Нежилое помещение № 29, пр-т Пионеров, 13</t>
  </si>
  <si>
    <t>Нежилое помещение № 33, пр-т Пионеров, 13</t>
  </si>
  <si>
    <t>Здание котельной № 2, г. Петров Вал, ул. Рихарда Зорге 6</t>
  </si>
  <si>
    <t>Здание котельной № 3, г. Петров Вал, пер. Кооперативный 3</t>
  </si>
  <si>
    <t>Закон Волгоградской области  №1317-од от 27.11.2006, Акт о приеме-передаче № 289 от 29.12.2006 г</t>
  </si>
  <si>
    <t xml:space="preserve">Распоряжение № 49-р от 22.09.2022г. </t>
  </si>
  <si>
    <t xml:space="preserve">                                                                                         Жилой дом № 64  ул. Лебяжинская,64 </t>
  </si>
  <si>
    <t>Пешеходная дорожка от ул. 30 лет Победы д 2 (Дом культуры) до ул Карла Маркса, в раайоне д.2 (550010)</t>
  </si>
  <si>
    <t>Акт о приемке выполненных работ        от 30.08.2022 г.</t>
  </si>
  <si>
    <t>Газопровод низкого давления г. Петров Вал ул Саратовская</t>
  </si>
  <si>
    <t>Решение суда от 16.03.2021 г.</t>
  </si>
  <si>
    <t>34:10:000000:3309</t>
  </si>
  <si>
    <t>Нежилое помещение № 4, входящее в состав нежилого  помещение № 91, ул. Р. Зорге, 1</t>
  </si>
  <si>
    <t>18,9 кв. м.</t>
  </si>
  <si>
    <t>Постановление Главы Камышин.муниц. Района.№.1629-п от 12.12.2011 Св-во о рег. от 02.11.2012 34АА № 863913 Акт пиема-передачи №А0000004 от 08.04.2013 г.</t>
  </si>
  <si>
    <t xml:space="preserve">12,5 кв.м </t>
  </si>
  <si>
    <t>Юр. адрес: 403840, Волгоградская область, Камышинский район, г. Петров Вал ул. 30 лет Победы д. 5
инн/кпп :3410004808/341001001</t>
  </si>
  <si>
    <t>Итого:  97 объектов</t>
  </si>
  <si>
    <r>
      <rPr>
        <sz val="10"/>
        <color indexed="10"/>
        <rFont val="Times New Roman"/>
        <family val="1"/>
      </rPr>
      <t xml:space="preserve">  </t>
    </r>
    <r>
      <rPr>
        <sz val="10"/>
        <rFont val="Times New Roman"/>
        <family val="1"/>
      </rPr>
      <t xml:space="preserve"> 11.2</t>
    </r>
  </si>
  <si>
    <t>Итого:  5 объектов</t>
  </si>
  <si>
    <t>Всего по разделу 1:  210 объектов</t>
  </si>
  <si>
    <t>Система водоснабжения</t>
  </si>
  <si>
    <t>Распоряжение главы г.п. Петров Вал №77-р от 22.12.2022 г.</t>
  </si>
  <si>
    <t>Распоряжение главы г.п. Петров Вал №78-р от 22.12.2022 г.</t>
  </si>
  <si>
    <t>Водопровод (услуги по проведению строительного контроля)</t>
  </si>
  <si>
    <t>Волгоградской области от 09.01.2023г № 1-п</t>
  </si>
  <si>
    <t xml:space="preserve"> ПО СОСТОЯНИЮ НА  09.01.2023 г.</t>
  </si>
  <si>
    <t>Хамленко Л.В.</t>
  </si>
  <si>
    <t>Карпов В.В.</t>
  </si>
  <si>
    <t>Преобразователь частоты С400-4Т-0300(380В/30/37кВт/60А75А)</t>
  </si>
  <si>
    <t>Преобразователь частоты С400-4Т-0550(380В/55/75кВт/110А152А)</t>
  </si>
  <si>
    <t>Преобразователь частоты С400-4Т-0900(380В/90/110кВт/176А210А)</t>
  </si>
  <si>
    <t>Преобразователь частоты С300-4Т-1100(380В/110/132кВт/210А253А)</t>
  </si>
  <si>
    <t xml:space="preserve">Муниц.контракт № 7   от 28.11.2022 г. </t>
  </si>
  <si>
    <t>Акт №0А00-0000036 от 15.12.2022г. Распоряжение главы г.п. Петров Вал №74-р от 14.12.2022 г.</t>
  </si>
  <si>
    <t>Акт №0А00-0000036 от15.12.2022г. Распоряжение главы г.п. Петров Вал №74-р от 14.12.2022 г.</t>
  </si>
  <si>
    <t>Акт №0А00-0000036 от15.12.2022г. Распояжение главы г.п. Петров Вал №74-р от 14.12.2022 г.</t>
  </si>
  <si>
    <t>Насос ЭЦВ8-40-90</t>
  </si>
  <si>
    <t xml:space="preserve">Муниц.контракт № 8   от 28.11.2022 г. </t>
  </si>
  <si>
    <t>Акт №0А00-0000042 от 30.12.2022г. Распоряжение главы г.п. Петров Вал №81-р от 28.12.2022 г.</t>
  </si>
  <si>
    <t>Насос ЭЦВ8-40-100</t>
  </si>
  <si>
    <t>2.4  Сооружения - иное движимое имущество</t>
  </si>
  <si>
    <t>Пешеходное ограждение 142 м</t>
  </si>
  <si>
    <t>Малая архитектурная форма "Дети цветы жизни"</t>
  </si>
  <si>
    <t>Малая архитектурная форма "Семейные страсти"</t>
  </si>
  <si>
    <t>МАФ "Знакомство"</t>
  </si>
  <si>
    <t>Договор №67 от 17.11.2021 г.</t>
  </si>
  <si>
    <t>Сооружение -дорожный бортовой камень</t>
  </si>
  <si>
    <t>Установка системы видеонаблюдения на спортивной площадке, расположенной на территории г.п. Петров Вал , между домами №4 и домом №10 по ул Р.Зорге</t>
  </si>
  <si>
    <t xml:space="preserve">Муниц.контракт № 012930000005 от 20.07.2020 г. </t>
  </si>
  <si>
    <t xml:space="preserve">Муниц.контракт № 012930000002 от 08.05.2020 г. </t>
  </si>
  <si>
    <t>Паспортизация системы теплоснабжения г.п. Петров Вал</t>
  </si>
  <si>
    <t>Администрация Камышинского муниципального района актБ/н от 23.12.2019 г</t>
  </si>
  <si>
    <t>Проект генирального плана</t>
  </si>
  <si>
    <t>Проект генерального плана безвозмездная передача Администрации Камышинского муниципального района Акт б/н от 23.12.2019 г</t>
  </si>
  <si>
    <t>Малая архитектурная форма "Свадьба"</t>
  </si>
  <si>
    <t>2.5 Инвентарь производственный и хозяйственный-иное движимое имущество</t>
  </si>
  <si>
    <t>Лавка -качели</t>
  </si>
  <si>
    <t>Муниципальный контракт №57 от 04.10.2019 г</t>
  </si>
  <si>
    <t>Итого:  10 объектов</t>
  </si>
  <si>
    <t>2.2 Машины и оборудование- иное движимое имущество</t>
  </si>
  <si>
    <t>2.3 Прочие основные  средства-иное движимое имущество</t>
  </si>
  <si>
    <t>Итого:5 объектов</t>
  </si>
  <si>
    <t>Итого: 5 объектов</t>
  </si>
  <si>
    <t>Итого: 1 объект</t>
  </si>
  <si>
    <t>Всего:  60 объектов</t>
  </si>
  <si>
    <t>Итого: 49 объектов</t>
  </si>
  <si>
    <t>Итого:  26 объектов</t>
  </si>
  <si>
    <t>Итого: 28 объектов</t>
  </si>
  <si>
    <t>Всего:   43 объектов</t>
  </si>
  <si>
    <t>Автобус для перевозки детей Паз 32050-70</t>
  </si>
  <si>
    <t>Решение городского Совета  Поселения Петров Вал  № 17/6 от 19.12.2022 г. Акт приемо-пердачи №1474-п от 26.12.2022г.</t>
  </si>
  <si>
    <t>Итого:  29 объектов</t>
  </si>
  <si>
    <t>Всего:  152 объектов</t>
  </si>
  <si>
    <t>Итого:  16 объектов</t>
  </si>
  <si>
    <t>Всего:   21 объекта</t>
  </si>
  <si>
    <t>Всего:23 объекта</t>
  </si>
  <si>
    <t>Всего по разделу 2:     149объектов</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</si>
</sst>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р_."/>
    <numFmt numFmtId="173" formatCode="0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2">
    <font>
      <sz val="8"/>
      <name val="Arial"/>
      <family val="2"/>
    </font>
    <font>
      <sz val="10"/>
      <name val="Arial"/>
      <family val="0"/>
    </font>
    <font>
      <sz val="12"/>
      <name val="Times New Roman"/>
      <family val="1"/>
    </font>
    <font>
      <b/>
      <sz val="22"/>
      <name val="Times New Roman"/>
      <family val="1"/>
    </font>
    <font>
      <sz val="20"/>
      <name val="Times New Roman"/>
      <family val="1"/>
    </font>
    <font>
      <b/>
      <sz val="20"/>
      <name val="Times New Roman"/>
      <family val="1"/>
    </font>
    <font>
      <b/>
      <sz val="8"/>
      <name val="Arial"/>
      <family val="2"/>
    </font>
    <font>
      <sz val="10"/>
      <name val="Times New Roman"/>
      <family val="1"/>
    </font>
    <font>
      <b/>
      <sz val="12"/>
      <name val="Times New Roman"/>
      <family val="1"/>
    </font>
    <font>
      <b/>
      <sz val="10"/>
      <name val="Times New Roman"/>
      <family val="1"/>
    </font>
    <font>
      <b/>
      <sz val="8"/>
      <name val="Times New Roman"/>
      <family val="1"/>
    </font>
    <font>
      <sz val="8"/>
      <name val="Times New Roman"/>
      <family val="1"/>
    </font>
    <font>
      <sz val="9"/>
      <name val="Times New Roman"/>
      <family val="1"/>
    </font>
    <font>
      <b/>
      <i/>
      <sz val="10"/>
      <name val="Times New Roman"/>
      <family val="1"/>
    </font>
    <font>
      <sz val="10"/>
      <color indexed="8"/>
      <name val="Times New Roman"/>
      <family val="1"/>
    </font>
    <font>
      <b/>
      <i/>
      <sz val="11"/>
      <name val="Times New Roman"/>
      <family val="1"/>
    </font>
    <font>
      <b/>
      <sz val="11"/>
      <name val="Times New Roman"/>
      <family val="1"/>
    </font>
    <font>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53"/>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21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center" shrinkToFit="1"/>
    </xf>
    <xf numFmtId="0" fontId="9" fillId="0" borderId="10" xfId="0" applyFont="1" applyBorder="1" applyAlignment="1">
      <alignment horizontal="center" vertical="center" wrapText="1" shrinkToFit="1"/>
    </xf>
    <xf numFmtId="2" fontId="9" fillId="0" borderId="10" xfId="0" applyNumberFormat="1"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10" fillId="0" borderId="11" xfId="0" applyFont="1" applyBorder="1" applyAlignment="1">
      <alignment vertical="center" wrapText="1" shrinkToFit="1"/>
    </xf>
    <xf numFmtId="0" fontId="9" fillId="0" borderId="11" xfId="0" applyFont="1" applyFill="1" applyBorder="1" applyAlignment="1">
      <alignment horizontal="center" vertical="center" wrapText="1" shrinkToFit="1"/>
    </xf>
    <xf numFmtId="0" fontId="0" fillId="0" borderId="11" xfId="0" applyBorder="1" applyAlignment="1">
      <alignment/>
    </xf>
    <xf numFmtId="0" fontId="7" fillId="0" borderId="11" xfId="0" applyFont="1" applyBorder="1" applyAlignment="1">
      <alignment horizontal="center" shrinkToFit="1"/>
    </xf>
    <xf numFmtId="0" fontId="7" fillId="0" borderId="11" xfId="0" applyFont="1" applyFill="1" applyBorder="1" applyAlignment="1">
      <alignment horizontal="left" wrapText="1" shrinkToFit="1"/>
    </xf>
    <xf numFmtId="0" fontId="7" fillId="0" borderId="11" xfId="0" applyFont="1" applyBorder="1" applyAlignment="1">
      <alignment horizontal="left" wrapText="1" shrinkToFit="1"/>
    </xf>
    <xf numFmtId="2" fontId="7" fillId="0" borderId="11" xfId="0" applyNumberFormat="1" applyFont="1" applyBorder="1" applyAlignment="1">
      <alignment horizontal="center" wrapText="1" shrinkToFit="1"/>
    </xf>
    <xf numFmtId="172" fontId="7" fillId="0" borderId="11" xfId="0" applyNumberFormat="1" applyFont="1" applyBorder="1" applyAlignment="1">
      <alignment horizontal="right" wrapText="1" shrinkToFit="1"/>
    </xf>
    <xf numFmtId="0" fontId="7" fillId="0" borderId="11" xfId="0" applyFont="1" applyBorder="1" applyAlignment="1">
      <alignment wrapText="1" shrinkToFit="1"/>
    </xf>
    <xf numFmtId="0" fontId="7" fillId="0" borderId="11" xfId="0" applyFont="1" applyBorder="1" applyAlignment="1">
      <alignment vertical="distributed" wrapText="1" shrinkToFit="1"/>
    </xf>
    <xf numFmtId="0" fontId="11" fillId="0" borderId="11" xfId="0" applyFont="1" applyBorder="1" applyAlignment="1">
      <alignment vertical="center" wrapText="1" shrinkToFit="1"/>
    </xf>
    <xf numFmtId="0" fontId="9" fillId="0" borderId="11" xfId="0" applyFont="1" applyBorder="1" applyAlignment="1">
      <alignment horizontal="left" wrapText="1" shrinkToFit="1"/>
    </xf>
    <xf numFmtId="2" fontId="9" fillId="0" borderId="11" xfId="0" applyNumberFormat="1" applyFont="1" applyBorder="1" applyAlignment="1">
      <alignment horizontal="center" wrapText="1" shrinkToFit="1"/>
    </xf>
    <xf numFmtId="172" fontId="9" fillId="0" borderId="11" xfId="0" applyNumberFormat="1" applyFont="1" applyBorder="1" applyAlignment="1">
      <alignment horizontal="right" wrapText="1" shrinkToFit="1"/>
    </xf>
    <xf numFmtId="172" fontId="7" fillId="0" borderId="11" xfId="0" applyNumberFormat="1" applyFont="1" applyBorder="1" applyAlignment="1">
      <alignment horizontal="left" wrapText="1" shrinkToFit="1"/>
    </xf>
    <xf numFmtId="0" fontId="11" fillId="0" borderId="11" xfId="0" applyFont="1" applyBorder="1" applyAlignment="1">
      <alignment vertical="top" wrapText="1" shrinkToFit="1"/>
    </xf>
    <xf numFmtId="0" fontId="0" fillId="33" borderId="0" xfId="0" applyFill="1" applyAlignment="1">
      <alignment/>
    </xf>
    <xf numFmtId="0" fontId="7" fillId="33" borderId="11" xfId="0" applyFont="1" applyFill="1" applyBorder="1" applyAlignment="1">
      <alignment vertical="distributed" wrapText="1" shrinkToFit="1"/>
    </xf>
    <xf numFmtId="0" fontId="7" fillId="33" borderId="11" xfId="0" applyFont="1" applyFill="1" applyBorder="1" applyAlignment="1">
      <alignment horizontal="justify" vertical="distributed" wrapText="1" shrinkToFit="1"/>
    </xf>
    <xf numFmtId="0" fontId="7" fillId="0" borderId="11" xfId="0" applyFont="1" applyBorder="1" applyAlignment="1">
      <alignment wrapText="1"/>
    </xf>
    <xf numFmtId="0" fontId="9" fillId="0" borderId="11" xfId="0" applyFont="1" applyFill="1" applyBorder="1" applyAlignment="1">
      <alignment horizontal="left" wrapText="1" shrinkToFit="1"/>
    </xf>
    <xf numFmtId="2" fontId="9" fillId="0" borderId="11" xfId="0" applyNumberFormat="1" applyFont="1" applyBorder="1" applyAlignment="1">
      <alignment horizontal="center"/>
    </xf>
    <xf numFmtId="4" fontId="9" fillId="0" borderId="11" xfId="0" applyNumberFormat="1" applyFont="1" applyBorder="1" applyAlignment="1">
      <alignment/>
    </xf>
    <xf numFmtId="0" fontId="7" fillId="0" borderId="11" xfId="0" applyFont="1" applyFill="1" applyBorder="1" applyAlignment="1">
      <alignment vertical="distributed" wrapText="1" shrinkToFit="1"/>
    </xf>
    <xf numFmtId="0" fontId="6" fillId="33" borderId="0" xfId="0" applyFont="1" applyFill="1" applyAlignment="1">
      <alignment/>
    </xf>
    <xf numFmtId="0" fontId="7" fillId="33" borderId="11" xfId="0" applyFont="1" applyFill="1" applyBorder="1" applyAlignment="1">
      <alignment horizontal="center" shrinkToFit="1"/>
    </xf>
    <xf numFmtId="0" fontId="7" fillId="33" borderId="11" xfId="0" applyFont="1" applyFill="1" applyBorder="1" applyAlignment="1">
      <alignment horizontal="left" wrapText="1" shrinkToFit="1"/>
    </xf>
    <xf numFmtId="2" fontId="7" fillId="33" borderId="11" xfId="0" applyNumberFormat="1" applyFont="1" applyFill="1" applyBorder="1" applyAlignment="1">
      <alignment horizontal="center" wrapText="1" shrinkToFit="1"/>
    </xf>
    <xf numFmtId="172" fontId="7" fillId="33" borderId="11" xfId="0" applyNumberFormat="1" applyFont="1" applyFill="1" applyBorder="1" applyAlignment="1">
      <alignment horizontal="right" wrapText="1" shrinkToFit="1"/>
    </xf>
    <xf numFmtId="0" fontId="7" fillId="33" borderId="11" xfId="0" applyFont="1" applyFill="1" applyBorder="1" applyAlignment="1">
      <alignment wrapText="1" shrinkToFit="1"/>
    </xf>
    <xf numFmtId="0" fontId="0" fillId="33" borderId="11" xfId="0" applyFill="1" applyBorder="1" applyAlignment="1">
      <alignment/>
    </xf>
    <xf numFmtId="1" fontId="7" fillId="33" borderId="11" xfId="0" applyNumberFormat="1" applyFont="1" applyFill="1" applyBorder="1" applyAlignment="1">
      <alignment horizontal="left" wrapText="1" shrinkToFit="1"/>
    </xf>
    <xf numFmtId="0" fontId="11" fillId="0" borderId="11" xfId="0" applyFont="1" applyBorder="1" applyAlignment="1">
      <alignment wrapText="1" shrinkToFit="1"/>
    </xf>
    <xf numFmtId="0" fontId="9" fillId="33" borderId="11" xfId="0" applyFont="1" applyFill="1" applyBorder="1" applyAlignment="1">
      <alignment horizontal="center" shrinkToFit="1"/>
    </xf>
    <xf numFmtId="1" fontId="9" fillId="33" borderId="11" xfId="0" applyNumberFormat="1" applyFont="1" applyFill="1" applyBorder="1" applyAlignment="1">
      <alignment horizontal="left" wrapText="1" shrinkToFit="1"/>
    </xf>
    <xf numFmtId="2" fontId="9" fillId="33" borderId="11" xfId="0" applyNumberFormat="1" applyFont="1" applyFill="1" applyBorder="1" applyAlignment="1">
      <alignment horizontal="center" wrapText="1" shrinkToFit="1"/>
    </xf>
    <xf numFmtId="172" fontId="9" fillId="33" borderId="11" xfId="0" applyNumberFormat="1" applyFont="1" applyFill="1" applyBorder="1" applyAlignment="1">
      <alignment horizontal="right" wrapText="1" shrinkToFit="1"/>
    </xf>
    <xf numFmtId="0" fontId="9" fillId="33" borderId="11" xfId="0" applyFont="1" applyFill="1" applyBorder="1" applyAlignment="1">
      <alignment wrapText="1" shrinkToFit="1"/>
    </xf>
    <xf numFmtId="0" fontId="10" fillId="33" borderId="11" xfId="0" applyFont="1" applyFill="1" applyBorder="1" applyAlignment="1">
      <alignment vertical="distributed" wrapText="1" shrinkToFit="1"/>
    </xf>
    <xf numFmtId="0" fontId="6" fillId="33" borderId="11" xfId="0" applyFont="1" applyFill="1" applyBorder="1" applyAlignment="1">
      <alignment/>
    </xf>
    <xf numFmtId="172" fontId="7" fillId="0" borderId="11" xfId="0" applyNumberFormat="1" applyFont="1" applyFill="1" applyBorder="1" applyAlignment="1">
      <alignment horizontal="right" wrapText="1" shrinkToFit="1"/>
    </xf>
    <xf numFmtId="0" fontId="0" fillId="33" borderId="0" xfId="0" applyFill="1" applyBorder="1" applyAlignment="1">
      <alignment/>
    </xf>
    <xf numFmtId="0" fontId="11" fillId="33" borderId="11" xfId="0" applyFont="1" applyFill="1" applyBorder="1" applyAlignment="1">
      <alignment vertical="distributed" wrapText="1" shrinkToFit="1"/>
    </xf>
    <xf numFmtId="0" fontId="7" fillId="0" borderId="0" xfId="0" applyFont="1" applyAlignment="1">
      <alignment shrinkToFit="1"/>
    </xf>
    <xf numFmtId="0" fontId="7" fillId="0" borderId="11" xfId="0" applyFont="1" applyBorder="1" applyAlignment="1">
      <alignment horizontal="left" shrinkToFit="1"/>
    </xf>
    <xf numFmtId="0" fontId="7" fillId="0" borderId="11" xfId="0" applyFont="1" applyBorder="1" applyAlignment="1">
      <alignment shrinkToFit="1"/>
    </xf>
    <xf numFmtId="0" fontId="7" fillId="33" borderId="0" xfId="0" applyFont="1" applyFill="1" applyAlignment="1">
      <alignment shrinkToFit="1"/>
    </xf>
    <xf numFmtId="0" fontId="7" fillId="33" borderId="11" xfId="0" applyFont="1" applyFill="1" applyBorder="1" applyAlignment="1">
      <alignment shrinkToFit="1"/>
    </xf>
    <xf numFmtId="0" fontId="7" fillId="33" borderId="11" xfId="0" applyFont="1" applyFill="1" applyBorder="1" applyAlignment="1">
      <alignment horizontal="left" vertical="center" wrapText="1" shrinkToFit="1"/>
    </xf>
    <xf numFmtId="0" fontId="9" fillId="0" borderId="11" xfId="0" applyFont="1" applyBorder="1" applyAlignment="1">
      <alignment shrinkToFit="1"/>
    </xf>
    <xf numFmtId="172" fontId="7" fillId="0" borderId="11" xfId="0" applyNumberFormat="1" applyFont="1" applyBorder="1" applyAlignment="1">
      <alignment shrinkToFit="1"/>
    </xf>
    <xf numFmtId="0" fontId="11" fillId="0" borderId="11" xfId="0" applyFont="1" applyBorder="1" applyAlignment="1">
      <alignment wrapText="1"/>
    </xf>
    <xf numFmtId="0" fontId="7" fillId="0" borderId="11" xfId="0" applyFont="1" applyFill="1" applyBorder="1" applyAlignment="1">
      <alignment shrinkToFit="1"/>
    </xf>
    <xf numFmtId="0" fontId="7" fillId="0" borderId="11" xfId="0" applyFont="1" applyFill="1" applyBorder="1" applyAlignment="1">
      <alignment wrapText="1" shrinkToFit="1"/>
    </xf>
    <xf numFmtId="0" fontId="9" fillId="0" borderId="0" xfId="0" applyFont="1" applyAlignment="1">
      <alignment shrinkToFit="1"/>
    </xf>
    <xf numFmtId="0" fontId="7" fillId="0" borderId="0" xfId="0" applyFont="1" applyFill="1" applyAlignment="1">
      <alignment shrinkToFit="1"/>
    </xf>
    <xf numFmtId="0" fontId="7" fillId="34" borderId="0" xfId="0" applyFont="1" applyFill="1" applyAlignment="1">
      <alignment shrinkToFit="1"/>
    </xf>
    <xf numFmtId="172" fontId="9" fillId="0" borderId="11" xfId="0" applyNumberFormat="1" applyFont="1" applyBorder="1" applyAlignment="1">
      <alignment horizontal="left" wrapText="1" shrinkToFit="1"/>
    </xf>
    <xf numFmtId="0" fontId="2" fillId="0" borderId="11" xfId="0" applyFont="1" applyBorder="1" applyAlignment="1">
      <alignment shrinkToFit="1"/>
    </xf>
    <xf numFmtId="0" fontId="11" fillId="33" borderId="11" xfId="0" applyFont="1" applyFill="1" applyBorder="1" applyAlignment="1">
      <alignment vertical="center" wrapText="1" shrinkToFit="1"/>
    </xf>
    <xf numFmtId="0" fontId="7" fillId="0" borderId="11" xfId="0" applyFont="1" applyBorder="1" applyAlignment="1">
      <alignment horizontal="center" wrapText="1" shrinkToFit="1"/>
    </xf>
    <xf numFmtId="0" fontId="2" fillId="0" borderId="0" xfId="0" applyFont="1" applyAlignment="1">
      <alignment shrinkToFit="1"/>
    </xf>
    <xf numFmtId="0" fontId="11" fillId="33" borderId="11" xfId="0" applyFont="1" applyFill="1" applyBorder="1" applyAlignment="1">
      <alignment wrapText="1" shrinkToFit="1"/>
    </xf>
    <xf numFmtId="0" fontId="0" fillId="0" borderId="0" xfId="0" applyFill="1" applyAlignment="1">
      <alignment/>
    </xf>
    <xf numFmtId="0" fontId="7" fillId="0" borderId="0" xfId="0" applyFont="1" applyAlignment="1">
      <alignment/>
    </xf>
    <xf numFmtId="0" fontId="9"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7" fillId="0" borderId="0" xfId="0" applyNumberFormat="1" applyFont="1" applyAlignment="1">
      <alignment horizontal="left" vertical="top"/>
    </xf>
    <xf numFmtId="0" fontId="9"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4" fontId="7" fillId="0" borderId="11" xfId="0" applyNumberFormat="1" applyFont="1" applyBorder="1" applyAlignment="1">
      <alignment horizontal="right"/>
    </xf>
    <xf numFmtId="0" fontId="9" fillId="0" borderId="11" xfId="0" applyFont="1" applyBorder="1" applyAlignment="1">
      <alignment/>
    </xf>
    <xf numFmtId="0" fontId="9" fillId="0" borderId="11" xfId="0" applyFont="1" applyBorder="1" applyAlignment="1">
      <alignment wrapText="1"/>
    </xf>
    <xf numFmtId="0" fontId="9" fillId="0" borderId="11" xfId="0" applyFont="1" applyBorder="1" applyAlignment="1">
      <alignment/>
    </xf>
    <xf numFmtId="0" fontId="9" fillId="0" borderId="0" xfId="0" applyFont="1" applyAlignment="1">
      <alignment/>
    </xf>
    <xf numFmtId="0" fontId="9" fillId="0" borderId="11" xfId="0" applyNumberFormat="1" applyFont="1" applyBorder="1" applyAlignment="1">
      <alignment horizontal="center" vertical="center" wrapText="1"/>
    </xf>
    <xf numFmtId="4" fontId="9" fillId="0" borderId="11" xfId="0" applyNumberFormat="1" applyFont="1" applyBorder="1" applyAlignment="1">
      <alignment horizontal="right" vertical="top"/>
    </xf>
    <xf numFmtId="0" fontId="9" fillId="0" borderId="0" xfId="0" applyFont="1" applyAlignment="1">
      <alignment/>
    </xf>
    <xf numFmtId="0" fontId="7" fillId="0" borderId="11" xfId="0" applyFont="1" applyBorder="1" applyAlignment="1">
      <alignment/>
    </xf>
    <xf numFmtId="0" fontId="7" fillId="0" borderId="0" xfId="0" applyFont="1" applyAlignment="1">
      <alignment/>
    </xf>
    <xf numFmtId="0" fontId="7" fillId="33" borderId="11" xfId="0" applyFont="1" applyFill="1" applyBorder="1" applyAlignment="1">
      <alignment wrapText="1"/>
    </xf>
    <xf numFmtId="4" fontId="9" fillId="0" borderId="11" xfId="0" applyNumberFormat="1" applyFont="1" applyBorder="1" applyAlignment="1">
      <alignment horizontal="right"/>
    </xf>
    <xf numFmtId="4" fontId="13" fillId="0" borderId="11" xfId="0" applyNumberFormat="1" applyFont="1" applyBorder="1" applyAlignment="1">
      <alignment horizontal="right"/>
    </xf>
    <xf numFmtId="0" fontId="7" fillId="33" borderId="11" xfId="0" applyFont="1" applyFill="1" applyBorder="1" applyAlignment="1">
      <alignment/>
    </xf>
    <xf numFmtId="0" fontId="9" fillId="33" borderId="11" xfId="0" applyFont="1" applyFill="1" applyBorder="1" applyAlignment="1">
      <alignment horizontal="center"/>
    </xf>
    <xf numFmtId="0" fontId="9" fillId="0" borderId="11" xfId="0" applyFont="1" applyBorder="1" applyAlignment="1">
      <alignment horizontal="center"/>
    </xf>
    <xf numFmtId="4" fontId="7" fillId="0" borderId="11" xfId="0" applyNumberFormat="1" applyFont="1" applyBorder="1" applyAlignment="1">
      <alignment/>
    </xf>
    <xf numFmtId="0" fontId="9" fillId="0" borderId="0" xfId="0" applyFont="1" applyAlignment="1">
      <alignment horizontal="center"/>
    </xf>
    <xf numFmtId="4" fontId="9" fillId="0" borderId="11" xfId="0" applyNumberFormat="1" applyFont="1" applyBorder="1" applyAlignment="1">
      <alignment horizontal="center"/>
    </xf>
    <xf numFmtId="0" fontId="7" fillId="0" borderId="0" xfId="0" applyFont="1" applyAlignment="1">
      <alignment wrapText="1"/>
    </xf>
    <xf numFmtId="4" fontId="7" fillId="0" borderId="11" xfId="0" applyNumberFormat="1" applyFont="1" applyBorder="1" applyAlignment="1">
      <alignment wrapText="1"/>
    </xf>
    <xf numFmtId="4" fontId="7" fillId="0" borderId="0" xfId="0" applyNumberFormat="1" applyFont="1" applyAlignment="1">
      <alignment/>
    </xf>
    <xf numFmtId="0" fontId="7" fillId="0" borderId="11" xfId="0" applyFont="1" applyFill="1" applyBorder="1" applyAlignment="1">
      <alignment wrapText="1"/>
    </xf>
    <xf numFmtId="4" fontId="7" fillId="0" borderId="11" xfId="0" applyNumberFormat="1" applyFont="1" applyFill="1" applyBorder="1" applyAlignment="1">
      <alignment/>
    </xf>
    <xf numFmtId="0" fontId="9" fillId="0" borderId="11" xfId="0" applyFont="1" applyFill="1" applyBorder="1" applyAlignment="1">
      <alignment/>
    </xf>
    <xf numFmtId="4" fontId="13" fillId="0" borderId="11" xfId="0" applyNumberFormat="1" applyFont="1" applyBorder="1" applyAlignment="1">
      <alignment/>
    </xf>
    <xf numFmtId="0" fontId="9" fillId="33" borderId="11" xfId="0" applyFont="1" applyFill="1" applyBorder="1" applyAlignment="1">
      <alignment/>
    </xf>
    <xf numFmtId="4" fontId="9" fillId="33" borderId="11" xfId="0" applyNumberFormat="1" applyFont="1" applyFill="1" applyBorder="1" applyAlignment="1">
      <alignment/>
    </xf>
    <xf numFmtId="0" fontId="9" fillId="33" borderId="0" xfId="0" applyFont="1" applyFill="1" applyAlignment="1">
      <alignment/>
    </xf>
    <xf numFmtId="0" fontId="7" fillId="33" borderId="0" xfId="0" applyFont="1" applyFill="1" applyAlignment="1">
      <alignment/>
    </xf>
    <xf numFmtId="0" fontId="9" fillId="0" borderId="11" xfId="0" applyFont="1" applyBorder="1" applyAlignment="1">
      <alignment horizontal="center" wrapText="1"/>
    </xf>
    <xf numFmtId="0" fontId="7" fillId="33" borderId="11" xfId="0" applyNumberFormat="1" applyFont="1" applyFill="1" applyBorder="1" applyAlignment="1">
      <alignment horizontal="left" wrapText="1"/>
    </xf>
    <xf numFmtId="4" fontId="7" fillId="33" borderId="11" xfId="0" applyNumberFormat="1" applyFont="1" applyFill="1" applyBorder="1" applyAlignment="1">
      <alignment horizontal="right"/>
    </xf>
    <xf numFmtId="4" fontId="7" fillId="33" borderId="11" xfId="0" applyNumberFormat="1" applyFont="1" applyFill="1" applyBorder="1" applyAlignment="1">
      <alignment/>
    </xf>
    <xf numFmtId="0" fontId="14" fillId="0" borderId="11" xfId="0" applyFont="1" applyBorder="1" applyAlignment="1">
      <alignment wrapText="1"/>
    </xf>
    <xf numFmtId="0" fontId="7" fillId="0" borderId="0" xfId="0" applyFont="1" applyBorder="1" applyAlignment="1">
      <alignment/>
    </xf>
    <xf numFmtId="0" fontId="8" fillId="0" borderId="0" xfId="0" applyFont="1" applyBorder="1" applyAlignment="1">
      <alignment/>
    </xf>
    <xf numFmtId="0" fontId="7" fillId="0" borderId="11" xfId="0" applyFont="1" applyBorder="1" applyAlignment="1">
      <alignment horizontal="left"/>
    </xf>
    <xf numFmtId="0" fontId="9" fillId="0" borderId="11" xfId="0" applyFont="1" applyBorder="1" applyAlignment="1">
      <alignment horizontal="left"/>
    </xf>
    <xf numFmtId="0" fontId="8" fillId="0" borderId="11" xfId="0" applyFont="1" applyBorder="1" applyAlignment="1">
      <alignment/>
    </xf>
    <xf numFmtId="0" fontId="15" fillId="0" borderId="11" xfId="0" applyFont="1" applyBorder="1" applyAlignment="1">
      <alignment wrapText="1"/>
    </xf>
    <xf numFmtId="4" fontId="16" fillId="0" borderId="11" xfId="0" applyNumberFormat="1" applyFont="1" applyBorder="1" applyAlignment="1">
      <alignment/>
    </xf>
    <xf numFmtId="0" fontId="15" fillId="0" borderId="0" xfId="0" applyFont="1" applyBorder="1" applyAlignment="1">
      <alignment wrapText="1"/>
    </xf>
    <xf numFmtId="4" fontId="16" fillId="0" borderId="0" xfId="0" applyNumberFormat="1" applyFont="1" applyBorder="1" applyAlignment="1">
      <alignment/>
    </xf>
    <xf numFmtId="0" fontId="7" fillId="0" borderId="12" xfId="0" applyFont="1" applyBorder="1" applyAlignment="1">
      <alignment/>
    </xf>
    <xf numFmtId="0" fontId="8" fillId="0" borderId="12" xfId="0" applyFont="1" applyBorder="1" applyAlignment="1">
      <alignment/>
    </xf>
    <xf numFmtId="4" fontId="7" fillId="0" borderId="12" xfId="0" applyNumberFormat="1" applyFont="1" applyBorder="1" applyAlignment="1">
      <alignment/>
    </xf>
    <xf numFmtId="0" fontId="9" fillId="0" borderId="12" xfId="0" applyFont="1" applyBorder="1" applyAlignment="1">
      <alignment/>
    </xf>
    <xf numFmtId="4" fontId="9" fillId="0" borderId="12" xfId="0" applyNumberFormat="1" applyFont="1" applyBorder="1" applyAlignment="1">
      <alignment/>
    </xf>
    <xf numFmtId="0" fontId="9" fillId="0" borderId="0" xfId="0" applyFont="1" applyBorder="1" applyAlignment="1">
      <alignment/>
    </xf>
    <xf numFmtId="4" fontId="9" fillId="0" borderId="0" xfId="0" applyNumberFormat="1" applyFont="1" applyBorder="1" applyAlignment="1">
      <alignment/>
    </xf>
    <xf numFmtId="4" fontId="0" fillId="0" borderId="0" xfId="0" applyNumberFormat="1" applyAlignment="1">
      <alignment/>
    </xf>
    <xf numFmtId="4" fontId="0" fillId="0" borderId="0" xfId="0" applyNumberFormat="1" applyFont="1" applyBorder="1" applyAlignment="1">
      <alignment/>
    </xf>
    <xf numFmtId="4" fontId="0" fillId="0" borderId="0" xfId="0" applyNumberFormat="1" applyFont="1" applyBorder="1" applyAlignment="1">
      <alignment horizontal="right"/>
    </xf>
    <xf numFmtId="0" fontId="7" fillId="0" borderId="11" xfId="0" applyFont="1" applyBorder="1" applyAlignment="1">
      <alignment horizontal="right"/>
    </xf>
    <xf numFmtId="4" fontId="7" fillId="0" borderId="11" xfId="0" applyNumberFormat="1" applyFont="1" applyBorder="1" applyAlignment="1">
      <alignment horizontal="right" wrapText="1"/>
    </xf>
    <xf numFmtId="0" fontId="7" fillId="0" borderId="0" xfId="0" applyFont="1" applyFill="1" applyAlignment="1">
      <alignment/>
    </xf>
    <xf numFmtId="0" fontId="7" fillId="35" borderId="11" xfId="0" applyFont="1" applyFill="1" applyBorder="1" applyAlignment="1">
      <alignment wrapText="1" shrinkToFit="1"/>
    </xf>
    <xf numFmtId="0" fontId="7" fillId="35" borderId="11" xfId="0" applyFont="1" applyFill="1" applyBorder="1" applyAlignment="1">
      <alignment horizontal="center" wrapText="1" shrinkToFit="1"/>
    </xf>
    <xf numFmtId="172" fontId="7" fillId="35" borderId="11" xfId="0" applyNumberFormat="1" applyFont="1" applyFill="1" applyBorder="1" applyAlignment="1">
      <alignment horizontal="left" wrapText="1" shrinkToFit="1"/>
    </xf>
    <xf numFmtId="172" fontId="7" fillId="33" borderId="11" xfId="0" applyNumberFormat="1" applyFont="1" applyFill="1" applyBorder="1" applyAlignment="1">
      <alignment shrinkToFit="1"/>
    </xf>
    <xf numFmtId="4" fontId="7" fillId="0" borderId="11" xfId="0" applyNumberFormat="1" applyFont="1" applyBorder="1" applyAlignment="1">
      <alignment shrinkToFit="1"/>
    </xf>
    <xf numFmtId="0" fontId="7" fillId="35" borderId="11" xfId="0" applyFont="1" applyFill="1" applyBorder="1" applyAlignment="1">
      <alignment horizontal="center" shrinkToFit="1"/>
    </xf>
    <xf numFmtId="172" fontId="7" fillId="35" borderId="11" xfId="0" applyNumberFormat="1" applyFont="1" applyFill="1" applyBorder="1" applyAlignment="1">
      <alignment horizontal="right" vertical="top" shrinkToFit="1"/>
    </xf>
    <xf numFmtId="172" fontId="7" fillId="35" borderId="11" xfId="0" applyNumberFormat="1" applyFont="1" applyFill="1" applyBorder="1" applyAlignment="1">
      <alignment wrapText="1" shrinkToFit="1"/>
    </xf>
    <xf numFmtId="172" fontId="7" fillId="35" borderId="11" xfId="0" applyNumberFormat="1" applyFont="1" applyFill="1" applyBorder="1" applyAlignment="1">
      <alignment horizontal="right" wrapText="1" shrinkToFit="1"/>
    </xf>
    <xf numFmtId="0" fontId="7" fillId="35" borderId="11" xfId="0" applyNumberFormat="1" applyFont="1" applyFill="1" applyBorder="1" applyAlignment="1">
      <alignment horizontal="left" vertical="top" wrapText="1" shrinkToFit="1"/>
    </xf>
    <xf numFmtId="2" fontId="7" fillId="35" borderId="11" xfId="0" applyNumberFormat="1" applyFont="1" applyFill="1" applyBorder="1" applyAlignment="1">
      <alignment horizontal="center" vertical="top" wrapText="1" shrinkToFit="1"/>
    </xf>
    <xf numFmtId="0" fontId="7" fillId="35" borderId="11" xfId="0" applyFont="1" applyFill="1" applyBorder="1" applyAlignment="1">
      <alignment shrinkToFit="1"/>
    </xf>
    <xf numFmtId="0" fontId="7" fillId="35" borderId="11" xfId="0" applyFont="1" applyFill="1" applyBorder="1" applyAlignment="1">
      <alignment horizontal="left" vertical="center" wrapText="1" shrinkToFit="1"/>
    </xf>
    <xf numFmtId="0" fontId="11" fillId="35" borderId="11" xfId="0" applyFont="1" applyFill="1" applyBorder="1" applyAlignment="1">
      <alignment vertical="center" wrapText="1" shrinkToFit="1"/>
    </xf>
    <xf numFmtId="0" fontId="7" fillId="35" borderId="13" xfId="0" applyFont="1" applyFill="1" applyBorder="1" applyAlignment="1">
      <alignment wrapText="1" shrinkToFit="1"/>
    </xf>
    <xf numFmtId="0" fontId="7" fillId="36" borderId="11" xfId="0" applyNumberFormat="1" applyFont="1" applyFill="1" applyBorder="1" applyAlignment="1">
      <alignment horizontal="left" vertical="top" wrapText="1" shrinkToFit="1"/>
    </xf>
    <xf numFmtId="2" fontId="7" fillId="36" borderId="11" xfId="0" applyNumberFormat="1" applyFont="1" applyFill="1" applyBorder="1" applyAlignment="1">
      <alignment horizontal="center" vertical="top" wrapText="1" shrinkToFit="1"/>
    </xf>
    <xf numFmtId="172" fontId="7" fillId="36" borderId="11" xfId="0" applyNumberFormat="1" applyFont="1" applyFill="1" applyBorder="1" applyAlignment="1">
      <alignment horizontal="right" vertical="top" shrinkToFit="1"/>
    </xf>
    <xf numFmtId="0" fontId="7" fillId="36" borderId="11" xfId="0" applyFont="1" applyFill="1" applyBorder="1" applyAlignment="1">
      <alignment shrinkToFit="1"/>
    </xf>
    <xf numFmtId="0" fontId="7" fillId="36" borderId="11" xfId="0" applyFont="1" applyFill="1" applyBorder="1" applyAlignment="1">
      <alignment horizontal="left" vertical="center" wrapText="1" shrinkToFit="1"/>
    </xf>
    <xf numFmtId="0" fontId="7" fillId="36" borderId="11" xfId="0" applyFont="1" applyFill="1" applyBorder="1" applyAlignment="1">
      <alignment horizontal="left" wrapText="1" shrinkToFit="1"/>
    </xf>
    <xf numFmtId="0" fontId="9" fillId="35" borderId="11" xfId="0" applyFont="1" applyFill="1" applyBorder="1" applyAlignment="1">
      <alignment horizontal="center" shrinkToFit="1"/>
    </xf>
    <xf numFmtId="0" fontId="9" fillId="35" borderId="11" xfId="0" applyNumberFormat="1" applyFont="1" applyFill="1" applyBorder="1" applyAlignment="1">
      <alignment horizontal="left" wrapText="1" shrinkToFit="1"/>
    </xf>
    <xf numFmtId="0" fontId="9" fillId="35" borderId="11" xfId="0" applyNumberFormat="1" applyFont="1" applyFill="1" applyBorder="1" applyAlignment="1">
      <alignment horizontal="left" vertical="top" wrapText="1" shrinkToFit="1"/>
    </xf>
    <xf numFmtId="2" fontId="9" fillId="35" borderId="11" xfId="0" applyNumberFormat="1" applyFont="1" applyFill="1" applyBorder="1" applyAlignment="1">
      <alignment horizontal="center" vertical="top" wrapText="1" shrinkToFit="1"/>
    </xf>
    <xf numFmtId="172" fontId="9" fillId="35" borderId="11" xfId="0" applyNumberFormat="1" applyFont="1" applyFill="1" applyBorder="1" applyAlignment="1">
      <alignment horizontal="right" shrinkToFit="1"/>
    </xf>
    <xf numFmtId="0" fontId="9" fillId="35" borderId="11" xfId="0" applyFont="1" applyFill="1" applyBorder="1" applyAlignment="1">
      <alignment shrinkToFit="1"/>
    </xf>
    <xf numFmtId="0" fontId="9" fillId="36" borderId="11" xfId="0" applyFont="1" applyFill="1" applyBorder="1" applyAlignment="1">
      <alignment horizontal="left" vertical="center" wrapText="1" shrinkToFit="1"/>
    </xf>
    <xf numFmtId="0" fontId="10" fillId="35" borderId="11" xfId="0" applyFont="1" applyFill="1" applyBorder="1" applyAlignment="1">
      <alignment vertical="center" wrapText="1" shrinkToFit="1"/>
    </xf>
    <xf numFmtId="0" fontId="7" fillId="35" borderId="11" xfId="0" applyNumberFormat="1" applyFont="1" applyFill="1" applyBorder="1" applyAlignment="1">
      <alignment horizontal="left" wrapText="1" shrinkToFit="1"/>
    </xf>
    <xf numFmtId="2" fontId="7" fillId="35" borderId="11" xfId="0" applyNumberFormat="1" applyFont="1" applyFill="1" applyBorder="1" applyAlignment="1">
      <alignment horizontal="center" wrapText="1" shrinkToFit="1"/>
    </xf>
    <xf numFmtId="172" fontId="7" fillId="35" borderId="11" xfId="0" applyNumberFormat="1" applyFont="1" applyFill="1" applyBorder="1" applyAlignment="1">
      <alignment shrinkToFit="1"/>
    </xf>
    <xf numFmtId="0" fontId="7" fillId="36" borderId="11" xfId="0" applyFont="1" applyFill="1" applyBorder="1" applyAlignment="1">
      <alignment wrapText="1" shrinkToFit="1"/>
    </xf>
    <xf numFmtId="0" fontId="11" fillId="35" borderId="11" xfId="0" applyFont="1" applyFill="1" applyBorder="1" applyAlignment="1">
      <alignment wrapText="1" shrinkToFit="1"/>
    </xf>
    <xf numFmtId="0" fontId="7" fillId="35" borderId="11" xfId="0" applyFont="1" applyFill="1" applyBorder="1" applyAlignment="1">
      <alignment horizontal="left" wrapText="1" shrinkToFit="1"/>
    </xf>
    <xf numFmtId="2" fontId="7" fillId="36" borderId="11" xfId="0" applyNumberFormat="1" applyFont="1" applyFill="1" applyBorder="1" applyAlignment="1">
      <alignment horizontal="center" wrapText="1" shrinkToFit="1"/>
    </xf>
    <xf numFmtId="0" fontId="7" fillId="35" borderId="11" xfId="0" applyFont="1" applyFill="1" applyBorder="1" applyAlignment="1">
      <alignment vertical="distributed" wrapText="1" shrinkToFit="1"/>
    </xf>
    <xf numFmtId="172" fontId="9" fillId="35" borderId="11" xfId="0" applyNumberFormat="1" applyFont="1" applyFill="1" applyBorder="1" applyAlignment="1">
      <alignment shrinkToFit="1"/>
    </xf>
    <xf numFmtId="0" fontId="9" fillId="36" borderId="11" xfId="0" applyFont="1" applyFill="1" applyBorder="1" applyAlignment="1">
      <alignment vertical="distributed" wrapText="1" shrinkToFit="1"/>
    </xf>
    <xf numFmtId="172" fontId="7" fillId="35" borderId="11" xfId="0" applyNumberFormat="1" applyFont="1" applyFill="1" applyBorder="1" applyAlignment="1">
      <alignment horizontal="right" shrinkToFit="1"/>
    </xf>
    <xf numFmtId="0" fontId="12" fillId="35" borderId="11" xfId="0" applyFont="1" applyFill="1" applyBorder="1" applyAlignment="1">
      <alignment horizontal="left" wrapText="1" shrinkToFit="1"/>
    </xf>
    <xf numFmtId="0" fontId="12" fillId="35" borderId="0" xfId="0" applyFont="1" applyFill="1" applyAlignment="1">
      <alignment wrapText="1" shrinkToFit="1"/>
    </xf>
    <xf numFmtId="0" fontId="7" fillId="35" borderId="11" xfId="0" applyFont="1" applyFill="1" applyBorder="1" applyAlignment="1">
      <alignment vertical="center" wrapText="1" shrinkToFit="1"/>
    </xf>
    <xf numFmtId="0" fontId="7" fillId="35" borderId="10" xfId="0" applyFont="1" applyFill="1" applyBorder="1" applyAlignment="1">
      <alignment horizontal="left" wrapText="1" shrinkToFit="1"/>
    </xf>
    <xf numFmtId="0" fontId="9" fillId="35" borderId="11" xfId="0" applyFont="1" applyFill="1" applyBorder="1" applyAlignment="1">
      <alignment horizontal="center" wrapText="1" shrinkToFit="1"/>
    </xf>
    <xf numFmtId="0" fontId="9" fillId="35" borderId="11" xfId="0" applyFont="1" applyFill="1" applyBorder="1" applyAlignment="1">
      <alignment horizontal="left" wrapText="1" shrinkToFit="1"/>
    </xf>
    <xf numFmtId="2" fontId="9" fillId="35" borderId="11" xfId="0" applyNumberFormat="1" applyFont="1" applyFill="1" applyBorder="1" applyAlignment="1">
      <alignment horizontal="center" wrapText="1" shrinkToFit="1"/>
    </xf>
    <xf numFmtId="172" fontId="9" fillId="35" borderId="11" xfId="0" applyNumberFormat="1" applyFont="1" applyFill="1" applyBorder="1" applyAlignment="1">
      <alignment horizontal="left" wrapText="1" shrinkToFit="1"/>
    </xf>
    <xf numFmtId="0" fontId="9" fillId="35" borderId="11" xfId="0" applyFont="1" applyFill="1" applyBorder="1" applyAlignment="1">
      <alignment wrapText="1" shrinkToFit="1"/>
    </xf>
    <xf numFmtId="0" fontId="9" fillId="35" borderId="11" xfId="0" applyFont="1" applyFill="1" applyBorder="1" applyAlignment="1">
      <alignment vertical="distributed" wrapText="1" shrinkToFit="1"/>
    </xf>
    <xf numFmtId="172" fontId="13" fillId="35" borderId="11" xfId="0" applyNumberFormat="1" applyFont="1" applyFill="1" applyBorder="1" applyAlignment="1">
      <alignment horizontal="left" wrapText="1" shrinkToFit="1"/>
    </xf>
    <xf numFmtId="0" fontId="7" fillId="36" borderId="11" xfId="0" applyFont="1" applyFill="1" applyBorder="1" applyAlignment="1">
      <alignment horizontal="center" shrinkToFit="1"/>
    </xf>
    <xf numFmtId="0" fontId="7" fillId="36" borderId="11" xfId="0" applyNumberFormat="1" applyFont="1" applyFill="1" applyBorder="1" applyAlignment="1">
      <alignment horizontal="left" wrapText="1" shrinkToFit="1"/>
    </xf>
    <xf numFmtId="172" fontId="7" fillId="36" borderId="11" xfId="0" applyNumberFormat="1" applyFont="1" applyFill="1" applyBorder="1" applyAlignment="1">
      <alignment horizontal="right" shrinkToFit="1"/>
    </xf>
    <xf numFmtId="0" fontId="7" fillId="36" borderId="11" xfId="0" applyFont="1" applyFill="1" applyBorder="1" applyAlignment="1">
      <alignment vertical="distributed" wrapText="1" shrinkToFit="1"/>
    </xf>
    <xf numFmtId="0" fontId="11" fillId="36" borderId="11" xfId="0" applyFont="1" applyFill="1" applyBorder="1" applyAlignment="1">
      <alignment vertical="center" wrapText="1" shrinkToFit="1"/>
    </xf>
    <xf numFmtId="0" fontId="11" fillId="36" borderId="11" xfId="0" applyFont="1" applyFill="1" applyBorder="1" applyAlignment="1">
      <alignment wrapText="1" shrinkToFit="1"/>
    </xf>
    <xf numFmtId="0" fontId="7" fillId="0" borderId="11" xfId="0" applyFont="1" applyBorder="1" applyAlignment="1">
      <alignment/>
    </xf>
    <xf numFmtId="0" fontId="9" fillId="35" borderId="11" xfId="0" applyFont="1" applyFill="1" applyBorder="1" applyAlignment="1">
      <alignment wrapText="1"/>
    </xf>
    <xf numFmtId="0" fontId="7" fillId="35" borderId="11" xfId="0" applyFont="1" applyFill="1" applyBorder="1" applyAlignment="1">
      <alignment wrapText="1"/>
    </xf>
    <xf numFmtId="0" fontId="7" fillId="35" borderId="11" xfId="0" applyFont="1" applyFill="1" applyBorder="1" applyAlignment="1">
      <alignment/>
    </xf>
    <xf numFmtId="0" fontId="9" fillId="35" borderId="11" xfId="0" applyFont="1" applyFill="1" applyBorder="1" applyAlignment="1">
      <alignment/>
    </xf>
    <xf numFmtId="4" fontId="9" fillId="35" borderId="11" xfId="0" applyNumberFormat="1" applyFont="1" applyFill="1" applyBorder="1" applyAlignment="1">
      <alignment wrapText="1" shrinkToFit="1"/>
    </xf>
    <xf numFmtId="4" fontId="7" fillId="0" borderId="12" xfId="0" applyNumberFormat="1" applyFont="1" applyBorder="1" applyAlignment="1">
      <alignment horizontal="right"/>
    </xf>
    <xf numFmtId="0" fontId="2" fillId="0" borderId="0" xfId="0" applyFont="1" applyBorder="1" applyAlignment="1">
      <alignment horizontal="center"/>
    </xf>
    <xf numFmtId="0" fontId="3"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horizontal="center"/>
    </xf>
    <xf numFmtId="0" fontId="8" fillId="0" borderId="0" xfId="0" applyFont="1" applyBorder="1" applyAlignment="1">
      <alignment horizontal="center" shrinkToFit="1"/>
    </xf>
    <xf numFmtId="0" fontId="9" fillId="0" borderId="11" xfId="0" applyFont="1" applyBorder="1" applyAlignment="1">
      <alignment horizontal="center" vertical="center" wrapText="1" shrinkToFit="1"/>
    </xf>
    <xf numFmtId="0" fontId="9" fillId="0" borderId="11" xfId="0" applyFont="1" applyBorder="1" applyAlignment="1">
      <alignment horizontal="center" wrapText="1" shrinkToFit="1"/>
    </xf>
    <xf numFmtId="0" fontId="9" fillId="35" borderId="11" xfId="0" applyNumberFormat="1" applyFont="1" applyFill="1" applyBorder="1" applyAlignment="1">
      <alignment horizontal="center" wrapText="1" shrinkToFit="1"/>
    </xf>
    <xf numFmtId="0" fontId="8" fillId="35" borderId="11" xfId="0" applyNumberFormat="1" applyFont="1" applyFill="1" applyBorder="1" applyAlignment="1">
      <alignment horizontal="center" wrapText="1" shrinkToFit="1"/>
    </xf>
    <xf numFmtId="0" fontId="8" fillId="35" borderId="11" xfId="0" applyFont="1" applyFill="1" applyBorder="1" applyAlignment="1">
      <alignment horizontal="center" wrapText="1" shrinkToFit="1"/>
    </xf>
    <xf numFmtId="0" fontId="9" fillId="33" borderId="11" xfId="0" applyFont="1" applyFill="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0"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J16"/>
  <sheetViews>
    <sheetView zoomScalePageLayoutView="0" workbookViewId="0" topLeftCell="C1">
      <selection activeCell="F7" sqref="F7"/>
    </sheetView>
  </sheetViews>
  <sheetFormatPr defaultColWidth="9.33203125" defaultRowHeight="11.25"/>
  <cols>
    <col min="1" max="1" width="9.5" style="0" customWidth="1"/>
    <col min="2" max="2" width="22.83203125" style="0" customWidth="1"/>
    <col min="3" max="7" width="16.16015625" style="0" customWidth="1"/>
    <col min="8" max="8" width="22.16015625" style="0" customWidth="1"/>
    <col min="9" max="9" width="21.83203125" style="0" customWidth="1"/>
    <col min="10" max="10" width="22.66015625" style="0" customWidth="1"/>
  </cols>
  <sheetData>
    <row r="2" spans="9:10" s="1" customFormat="1" ht="15.75">
      <c r="I2" s="205" t="s">
        <v>0</v>
      </c>
      <c r="J2" s="205"/>
    </row>
    <row r="3" s="1" customFormat="1" ht="15.75">
      <c r="H3" s="1" t="s">
        <v>1</v>
      </c>
    </row>
    <row r="4" s="1" customFormat="1" ht="15.75">
      <c r="H4" s="1" t="s">
        <v>2</v>
      </c>
    </row>
    <row r="5" s="1" customFormat="1" ht="15.75">
      <c r="H5" s="1" t="s">
        <v>927</v>
      </c>
    </row>
    <row r="6" s="1" customFormat="1" ht="15.75"/>
    <row r="7" s="1" customFormat="1" ht="15.75"/>
    <row r="10" spans="2:10" ht="27.75" customHeight="1">
      <c r="B10" s="206" t="s">
        <v>3</v>
      </c>
      <c r="C10" s="206"/>
      <c r="D10" s="206"/>
      <c r="E10" s="206"/>
      <c r="F10" s="206"/>
      <c r="G10" s="206"/>
      <c r="H10" s="206"/>
      <c r="I10" s="206"/>
      <c r="J10" s="2"/>
    </row>
    <row r="11" spans="3:9" ht="26.25">
      <c r="C11" s="3"/>
      <c r="D11" s="4"/>
      <c r="E11" s="4"/>
      <c r="F11" s="4"/>
      <c r="G11" s="4"/>
      <c r="H11" s="5"/>
      <c r="I11" s="5"/>
    </row>
    <row r="12" spans="3:9" ht="26.25">
      <c r="C12" s="3"/>
      <c r="D12" s="4"/>
      <c r="E12" s="4"/>
      <c r="F12" s="4"/>
      <c r="G12" s="4"/>
      <c r="H12" s="5"/>
      <c r="I12" s="5"/>
    </row>
    <row r="13" spans="3:9" ht="24.75" customHeight="1">
      <c r="C13" s="207" t="s">
        <v>4</v>
      </c>
      <c r="D13" s="207"/>
      <c r="E13" s="207"/>
      <c r="F13" s="207"/>
      <c r="G13" s="207"/>
      <c r="H13" s="207"/>
      <c r="I13" s="207"/>
    </row>
    <row r="14" spans="3:9" ht="26.25">
      <c r="C14" s="3"/>
      <c r="D14" s="4"/>
      <c r="E14" s="4"/>
      <c r="F14" s="4"/>
      <c r="G14" s="4"/>
      <c r="H14" s="5"/>
      <c r="I14" s="5"/>
    </row>
    <row r="15" spans="3:9" ht="26.25">
      <c r="C15" s="3"/>
      <c r="D15" s="4"/>
      <c r="E15" s="4"/>
      <c r="F15" s="4"/>
      <c r="G15" s="4"/>
      <c r="H15" s="5"/>
      <c r="I15" s="5"/>
    </row>
    <row r="16" spans="3:9" ht="24.75" customHeight="1">
      <c r="C16" s="208" t="s">
        <v>928</v>
      </c>
      <c r="D16" s="208"/>
      <c r="E16" s="208"/>
      <c r="F16" s="208"/>
      <c r="G16" s="208"/>
      <c r="H16" s="208"/>
      <c r="I16" s="5"/>
    </row>
  </sheetData>
  <sheetProtection selectLockedCells="1" selectUnlockedCells="1"/>
  <mergeCells count="4">
    <mergeCell ref="I2:J2"/>
    <mergeCell ref="B10:I10"/>
    <mergeCell ref="C13:I13"/>
    <mergeCell ref="C16:H16"/>
  </mergeCells>
  <printOptions/>
  <pageMargins left="0" right="0" top="0" bottom="0"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M239"/>
  <sheetViews>
    <sheetView showGridLines="0" zoomScale="76" zoomScaleNormal="76" zoomScalePageLayoutView="0" workbookViewId="0" topLeftCell="A235">
      <selection activeCell="E25" sqref="E25"/>
    </sheetView>
  </sheetViews>
  <sheetFormatPr defaultColWidth="9.33203125" defaultRowHeight="11.25" outlineLevelRow="3"/>
  <cols>
    <col min="1" max="1" width="6.83203125" style="0" customWidth="1"/>
    <col min="2" max="2" width="26.33203125" style="0" customWidth="1"/>
    <col min="3" max="3" width="23" style="0" customWidth="1"/>
    <col min="4" max="4" width="18.16015625" style="0" customWidth="1"/>
    <col min="5" max="5" width="18.66015625" style="0" customWidth="1"/>
    <col min="6" max="6" width="18.83203125" style="0" customWidth="1"/>
    <col min="7" max="7" width="18" style="0" customWidth="1"/>
    <col min="8" max="8" width="21.66015625" style="0" customWidth="1"/>
    <col min="9" max="9" width="20.33203125" style="0" customWidth="1"/>
    <col min="10" max="10" width="15" style="0" customWidth="1"/>
    <col min="11" max="11" width="18.16015625" style="0" customWidth="1"/>
  </cols>
  <sheetData>
    <row r="1" spans="2:6" s="6" customFormat="1" ht="21.75" customHeight="1">
      <c r="B1" s="209" t="s">
        <v>5</v>
      </c>
      <c r="C1" s="209"/>
      <c r="D1" s="209"/>
      <c r="E1" s="209"/>
      <c r="F1" s="209"/>
    </row>
    <row r="2" s="6" customFormat="1" ht="21.75" customHeight="1"/>
    <row r="3" spans="1:11" ht="114" customHeight="1">
      <c r="A3" s="7" t="s">
        <v>6</v>
      </c>
      <c r="B3" s="7" t="s">
        <v>7</v>
      </c>
      <c r="C3" s="7" t="s">
        <v>8</v>
      </c>
      <c r="D3" s="8" t="s">
        <v>9</v>
      </c>
      <c r="E3" s="7" t="s">
        <v>10</v>
      </c>
      <c r="F3" s="7" t="s">
        <v>11</v>
      </c>
      <c r="G3" s="7" t="s">
        <v>12</v>
      </c>
      <c r="H3" s="7" t="s">
        <v>13</v>
      </c>
      <c r="I3" s="9" t="s">
        <v>14</v>
      </c>
      <c r="J3" s="10" t="s">
        <v>15</v>
      </c>
      <c r="K3" s="11" t="s">
        <v>16</v>
      </c>
    </row>
    <row r="4" spans="1:11" ht="35.25" customHeight="1">
      <c r="A4" s="210" t="s">
        <v>17</v>
      </c>
      <c r="B4" s="210"/>
      <c r="C4" s="210"/>
      <c r="D4" s="210"/>
      <c r="E4" s="210"/>
      <c r="F4" s="210"/>
      <c r="G4" s="210"/>
      <c r="H4" s="210"/>
      <c r="I4" s="210"/>
      <c r="J4" s="210"/>
      <c r="K4" s="12"/>
    </row>
    <row r="5" spans="1:11" ht="18.75" customHeight="1">
      <c r="A5" s="210" t="s">
        <v>18</v>
      </c>
      <c r="B5" s="210"/>
      <c r="C5" s="210"/>
      <c r="D5" s="210"/>
      <c r="E5" s="210"/>
      <c r="F5" s="210"/>
      <c r="G5" s="210"/>
      <c r="H5" s="210"/>
      <c r="I5" s="210"/>
      <c r="J5" s="210"/>
      <c r="K5" s="12"/>
    </row>
    <row r="6" spans="1:11" ht="91.5" customHeight="1">
      <c r="A6" s="13">
        <v>1</v>
      </c>
      <c r="B6" s="14" t="s">
        <v>19</v>
      </c>
      <c r="C6" s="15" t="s">
        <v>20</v>
      </c>
      <c r="D6" s="16" t="s">
        <v>21</v>
      </c>
      <c r="E6" s="17">
        <v>364176</v>
      </c>
      <c r="F6" s="17">
        <v>364176</v>
      </c>
      <c r="G6" s="18"/>
      <c r="H6" s="19" t="s">
        <v>22</v>
      </c>
      <c r="I6" s="20" t="s">
        <v>23</v>
      </c>
      <c r="J6" s="18" t="s">
        <v>24</v>
      </c>
      <c r="K6" s="12"/>
    </row>
    <row r="7" spans="1:11" ht="43.5" customHeight="1">
      <c r="A7" s="13"/>
      <c r="B7" s="21" t="s">
        <v>25</v>
      </c>
      <c r="C7" s="21"/>
      <c r="D7" s="22"/>
      <c r="E7" s="23">
        <f>SUM(E6:E6)</f>
        <v>364176</v>
      </c>
      <c r="F7" s="23">
        <f>SUM(F6:F6)</f>
        <v>364176</v>
      </c>
      <c r="G7" s="18"/>
      <c r="H7" s="19"/>
      <c r="I7" s="20"/>
      <c r="J7" s="18"/>
      <c r="K7" s="12"/>
    </row>
    <row r="8" spans="1:11" ht="60.75" customHeight="1">
      <c r="A8" s="211" t="s">
        <v>26</v>
      </c>
      <c r="B8" s="211"/>
      <c r="C8" s="211"/>
      <c r="D8" s="211"/>
      <c r="E8" s="211"/>
      <c r="F8" s="211"/>
      <c r="G8" s="211"/>
      <c r="H8" s="211"/>
      <c r="I8" s="211"/>
      <c r="J8" s="211"/>
      <c r="K8" s="12"/>
    </row>
    <row r="9" spans="1:11" ht="22.5" customHeight="1">
      <c r="A9" s="211" t="s">
        <v>27</v>
      </c>
      <c r="B9" s="211"/>
      <c r="C9" s="211"/>
      <c r="D9" s="211"/>
      <c r="E9" s="211"/>
      <c r="F9" s="211"/>
      <c r="G9" s="211"/>
      <c r="H9" s="211"/>
      <c r="I9" s="211"/>
      <c r="J9" s="211"/>
      <c r="K9" s="12"/>
    </row>
    <row r="10" spans="1:11" ht="21" customHeight="1">
      <c r="A10" s="211" t="s">
        <v>28</v>
      </c>
      <c r="B10" s="211"/>
      <c r="C10" s="211"/>
      <c r="D10" s="211"/>
      <c r="E10" s="211"/>
      <c r="F10" s="211"/>
      <c r="G10" s="211"/>
      <c r="H10" s="211"/>
      <c r="I10" s="211"/>
      <c r="J10" s="211"/>
      <c r="K10" s="12"/>
    </row>
    <row r="11" spans="1:11" ht="95.25" customHeight="1">
      <c r="A11" s="13">
        <v>1</v>
      </c>
      <c r="B11" s="14" t="s">
        <v>29</v>
      </c>
      <c r="C11" s="15"/>
      <c r="D11" s="16">
        <v>401.7</v>
      </c>
      <c r="E11" s="17">
        <v>116515</v>
      </c>
      <c r="F11" s="17">
        <v>36365</v>
      </c>
      <c r="G11" s="24"/>
      <c r="H11" s="18" t="s">
        <v>30</v>
      </c>
      <c r="I11" s="20" t="s">
        <v>23</v>
      </c>
      <c r="J11" s="18" t="s">
        <v>24</v>
      </c>
      <c r="K11" s="12"/>
    </row>
    <row r="12" spans="1:11" ht="93" customHeight="1">
      <c r="A12" s="13">
        <f>A11+1</f>
        <v>2</v>
      </c>
      <c r="B12" s="14" t="s">
        <v>31</v>
      </c>
      <c r="C12" s="15"/>
      <c r="D12" s="16">
        <v>569</v>
      </c>
      <c r="E12" s="17">
        <v>214062</v>
      </c>
      <c r="F12" s="17">
        <v>59462</v>
      </c>
      <c r="G12" s="24"/>
      <c r="H12" s="18" t="s">
        <v>32</v>
      </c>
      <c r="I12" s="20" t="s">
        <v>23</v>
      </c>
      <c r="J12" s="18" t="s">
        <v>24</v>
      </c>
      <c r="K12" s="12"/>
    </row>
    <row r="13" spans="1:11" ht="91.5" customHeight="1">
      <c r="A13" s="13">
        <f>A12+1</f>
        <v>3</v>
      </c>
      <c r="B13" s="14" t="s">
        <v>33</v>
      </c>
      <c r="C13" s="15"/>
      <c r="D13" s="16">
        <v>402.5</v>
      </c>
      <c r="E13" s="17">
        <v>246939</v>
      </c>
      <c r="F13" s="17">
        <v>68594</v>
      </c>
      <c r="G13" s="24"/>
      <c r="H13" s="18" t="s">
        <v>34</v>
      </c>
      <c r="I13" s="20" t="s">
        <v>23</v>
      </c>
      <c r="J13" s="18" t="s">
        <v>24</v>
      </c>
      <c r="K13" s="12"/>
    </row>
    <row r="14" spans="1:11" ht="95.25" customHeight="1">
      <c r="A14" s="13">
        <f>A13+1</f>
        <v>4</v>
      </c>
      <c r="B14" s="14" t="s">
        <v>33</v>
      </c>
      <c r="C14" s="15"/>
      <c r="D14" s="16">
        <v>124.4</v>
      </c>
      <c r="E14" s="17">
        <v>86812</v>
      </c>
      <c r="F14" s="17">
        <v>24114</v>
      </c>
      <c r="G14" s="24"/>
      <c r="H14" s="19" t="s">
        <v>35</v>
      </c>
      <c r="I14" s="20" t="s">
        <v>23</v>
      </c>
      <c r="J14" s="18" t="s">
        <v>24</v>
      </c>
      <c r="K14" s="12"/>
    </row>
    <row r="15" spans="1:11" ht="81" customHeight="1">
      <c r="A15" s="13">
        <f>A14+1</f>
        <v>5</v>
      </c>
      <c r="B15" s="14" t="s">
        <v>36</v>
      </c>
      <c r="C15" s="15"/>
      <c r="D15" s="16">
        <v>35.9</v>
      </c>
      <c r="E15" s="17">
        <v>4378646.35</v>
      </c>
      <c r="F15" s="17">
        <v>373711.2</v>
      </c>
      <c r="G15" s="24"/>
      <c r="H15" s="19" t="s">
        <v>37</v>
      </c>
      <c r="I15" s="25" t="s">
        <v>23</v>
      </c>
      <c r="J15" s="18" t="s">
        <v>24</v>
      </c>
      <c r="K15" s="19" t="s">
        <v>38</v>
      </c>
    </row>
    <row r="16" spans="1:11" s="26" customFormat="1" ht="79.5" customHeight="1">
      <c r="A16" s="13">
        <f>A15+1</f>
        <v>6</v>
      </c>
      <c r="B16" s="14" t="s">
        <v>39</v>
      </c>
      <c r="C16" s="15"/>
      <c r="D16" s="16" t="s">
        <v>40</v>
      </c>
      <c r="E16" s="17">
        <v>4230269.76</v>
      </c>
      <c r="F16" s="17">
        <v>361047</v>
      </c>
      <c r="G16" s="24"/>
      <c r="H16" s="19" t="s">
        <v>41</v>
      </c>
      <c r="I16" s="25" t="s">
        <v>23</v>
      </c>
      <c r="J16" s="18" t="s">
        <v>24</v>
      </c>
      <c r="K16" s="19" t="s">
        <v>38</v>
      </c>
    </row>
    <row r="17" spans="1:11" ht="96.75" customHeight="1">
      <c r="A17" s="13">
        <v>7</v>
      </c>
      <c r="B17" s="14" t="s">
        <v>42</v>
      </c>
      <c r="C17" s="15"/>
      <c r="D17" s="16" t="s">
        <v>920</v>
      </c>
      <c r="E17" s="17">
        <v>176375</v>
      </c>
      <c r="F17" s="17">
        <v>146616.73</v>
      </c>
      <c r="G17" s="24"/>
      <c r="H17" s="27" t="s">
        <v>43</v>
      </c>
      <c r="I17" s="20" t="s">
        <v>23</v>
      </c>
      <c r="J17" s="18" t="s">
        <v>24</v>
      </c>
      <c r="K17" s="12"/>
    </row>
    <row r="18" spans="1:11" ht="103.5" customHeight="1">
      <c r="A18" s="13">
        <v>8</v>
      </c>
      <c r="B18" s="14" t="s">
        <v>44</v>
      </c>
      <c r="C18" s="15" t="s">
        <v>45</v>
      </c>
      <c r="D18" s="16">
        <v>18.6</v>
      </c>
      <c r="E18" s="17">
        <v>76626</v>
      </c>
      <c r="F18" s="17">
        <v>7532205</v>
      </c>
      <c r="G18" s="24"/>
      <c r="H18" s="28" t="s">
        <v>46</v>
      </c>
      <c r="I18" s="20" t="s">
        <v>47</v>
      </c>
      <c r="J18" s="18" t="s">
        <v>24</v>
      </c>
      <c r="K18" s="29" t="s">
        <v>48</v>
      </c>
    </row>
    <row r="19" spans="1:11" s="26" customFormat="1" ht="32.25" customHeight="1">
      <c r="A19" s="13"/>
      <c r="B19" s="30" t="s">
        <v>720</v>
      </c>
      <c r="C19" s="21"/>
      <c r="D19" s="31">
        <f>SUM(D11:D18)</f>
        <v>1552.1000000000001</v>
      </c>
      <c r="E19" s="32">
        <f>E11+E12+E13+E14+E15+E16+E17+E18</f>
        <v>9526245.11</v>
      </c>
      <c r="F19" s="32">
        <f>F11+F12+F13+F14+F15+F16+F17+F18</f>
        <v>8602114.93</v>
      </c>
      <c r="G19" s="24"/>
      <c r="H19" s="33"/>
      <c r="I19" s="20"/>
      <c r="J19" s="18"/>
      <c r="K19" s="12"/>
    </row>
    <row r="20" spans="1:11" s="34" customFormat="1" ht="18.75" customHeight="1">
      <c r="A20" s="211" t="s">
        <v>49</v>
      </c>
      <c r="B20" s="211"/>
      <c r="C20" s="211"/>
      <c r="D20" s="211"/>
      <c r="E20" s="211"/>
      <c r="F20" s="211"/>
      <c r="G20" s="211"/>
      <c r="H20" s="211"/>
      <c r="I20" s="211"/>
      <c r="J20" s="211"/>
      <c r="K20" s="12"/>
    </row>
    <row r="21" spans="1:11" s="26" customFormat="1" ht="18.75" customHeight="1">
      <c r="A21" s="211" t="s">
        <v>27</v>
      </c>
      <c r="B21" s="211"/>
      <c r="C21" s="211"/>
      <c r="D21" s="211"/>
      <c r="E21" s="211"/>
      <c r="F21" s="211"/>
      <c r="G21" s="211"/>
      <c r="H21" s="211"/>
      <c r="I21" s="211"/>
      <c r="J21" s="211"/>
      <c r="K21" s="12"/>
    </row>
    <row r="22" spans="1:11" ht="24" customHeight="1">
      <c r="A22" s="211" t="s">
        <v>50</v>
      </c>
      <c r="B22" s="211"/>
      <c r="C22" s="211"/>
      <c r="D22" s="211"/>
      <c r="E22" s="211"/>
      <c r="F22" s="211"/>
      <c r="G22" s="211"/>
      <c r="H22" s="211"/>
      <c r="I22" s="211"/>
      <c r="J22" s="211"/>
      <c r="K22" s="12"/>
    </row>
    <row r="23" spans="1:11" ht="96.75" customHeight="1">
      <c r="A23" s="35">
        <v>1</v>
      </c>
      <c r="B23" s="36" t="s">
        <v>51</v>
      </c>
      <c r="C23" s="36" t="s">
        <v>52</v>
      </c>
      <c r="D23" s="37">
        <v>30</v>
      </c>
      <c r="E23" s="38">
        <v>268736.49</v>
      </c>
      <c r="F23" s="38">
        <v>115088.41</v>
      </c>
      <c r="G23" s="39"/>
      <c r="H23" s="27" t="s">
        <v>53</v>
      </c>
      <c r="I23" s="20" t="s">
        <v>23</v>
      </c>
      <c r="J23" s="39" t="s">
        <v>24</v>
      </c>
      <c r="K23" s="40"/>
    </row>
    <row r="24" spans="1:11" ht="96" customHeight="1">
      <c r="A24" s="13">
        <f>A23+1</f>
        <v>2</v>
      </c>
      <c r="B24" s="15" t="s">
        <v>54</v>
      </c>
      <c r="C24" s="15" t="s">
        <v>55</v>
      </c>
      <c r="D24" s="16" t="s">
        <v>56</v>
      </c>
      <c r="E24" s="17">
        <v>149040</v>
      </c>
      <c r="F24" s="17">
        <v>149040</v>
      </c>
      <c r="G24" s="18"/>
      <c r="H24" s="19" t="s">
        <v>57</v>
      </c>
      <c r="I24" s="20" t="s">
        <v>23</v>
      </c>
      <c r="J24" s="18" t="s">
        <v>24</v>
      </c>
      <c r="K24" s="12"/>
    </row>
    <row r="25" spans="1:11" ht="120" customHeight="1">
      <c r="A25" s="13">
        <f>A24+1</f>
        <v>3</v>
      </c>
      <c r="B25" s="15" t="s">
        <v>58</v>
      </c>
      <c r="C25" s="15" t="s">
        <v>59</v>
      </c>
      <c r="D25" s="16" t="s">
        <v>60</v>
      </c>
      <c r="E25" s="17">
        <v>7412310</v>
      </c>
      <c r="F25" s="17">
        <v>4105435.42</v>
      </c>
      <c r="G25" s="18"/>
      <c r="H25" s="19" t="s">
        <v>61</v>
      </c>
      <c r="I25" s="20" t="s">
        <v>23</v>
      </c>
      <c r="J25" s="18" t="s">
        <v>24</v>
      </c>
      <c r="K25" s="12"/>
    </row>
    <row r="26" spans="1:11" ht="128.25" customHeight="1">
      <c r="A26" s="13">
        <v>4</v>
      </c>
      <c r="B26" s="15" t="s">
        <v>914</v>
      </c>
      <c r="C26" s="15"/>
      <c r="D26" s="16" t="s">
        <v>915</v>
      </c>
      <c r="E26" s="17">
        <v>226768</v>
      </c>
      <c r="F26" s="17">
        <v>3160</v>
      </c>
      <c r="G26" s="18"/>
      <c r="H26" s="19" t="s">
        <v>916</v>
      </c>
      <c r="I26" s="20" t="s">
        <v>918</v>
      </c>
      <c r="J26" s="18" t="s">
        <v>24</v>
      </c>
      <c r="K26" s="12"/>
    </row>
    <row r="27" spans="1:11" ht="99" customHeight="1">
      <c r="A27" s="13">
        <v>5</v>
      </c>
      <c r="B27" s="15" t="s">
        <v>62</v>
      </c>
      <c r="C27" s="41"/>
      <c r="D27" s="37" t="s">
        <v>917</v>
      </c>
      <c r="E27" s="38">
        <v>149603</v>
      </c>
      <c r="F27" s="38">
        <v>8273.88</v>
      </c>
      <c r="G27" s="39"/>
      <c r="H27" s="27" t="s">
        <v>43</v>
      </c>
      <c r="I27" s="42" t="s">
        <v>918</v>
      </c>
      <c r="J27" s="18" t="s">
        <v>24</v>
      </c>
      <c r="K27" s="40"/>
    </row>
    <row r="28" spans="1:11" ht="39.75" customHeight="1">
      <c r="A28" s="43"/>
      <c r="B28" s="21" t="s">
        <v>921</v>
      </c>
      <c r="C28" s="44"/>
      <c r="D28" s="45"/>
      <c r="E28" s="46">
        <f>E23+E24+E25+E26+E27</f>
        <v>8206457.49</v>
      </c>
      <c r="F28" s="46">
        <f>F23+F24+F25+F26+F27</f>
        <v>4380997.71</v>
      </c>
      <c r="G28" s="47"/>
      <c r="H28" s="48"/>
      <c r="I28" s="10"/>
      <c r="J28" s="47"/>
      <c r="K28" s="49"/>
    </row>
    <row r="29" spans="1:11" ht="42.75" customHeight="1">
      <c r="A29" s="211" t="s">
        <v>63</v>
      </c>
      <c r="B29" s="211"/>
      <c r="C29" s="211"/>
      <c r="D29" s="211"/>
      <c r="E29" s="211"/>
      <c r="F29" s="211"/>
      <c r="G29" s="211"/>
      <c r="H29" s="211"/>
      <c r="I29" s="211"/>
      <c r="J29" s="211"/>
      <c r="K29" s="40"/>
    </row>
    <row r="30" spans="1:11" ht="92.25" customHeight="1">
      <c r="A30" s="13">
        <v>1</v>
      </c>
      <c r="B30" s="15" t="s">
        <v>64</v>
      </c>
      <c r="C30" s="15" t="s">
        <v>65</v>
      </c>
      <c r="D30" s="16" t="s">
        <v>66</v>
      </c>
      <c r="E30" s="17">
        <v>608148</v>
      </c>
      <c r="F30" s="17">
        <v>444939.4</v>
      </c>
      <c r="G30" s="18"/>
      <c r="H30" s="18" t="s">
        <v>67</v>
      </c>
      <c r="I30" s="20" t="s">
        <v>23</v>
      </c>
      <c r="J30" s="18" t="s">
        <v>24</v>
      </c>
      <c r="K30" s="12"/>
    </row>
    <row r="31" spans="1:11" ht="169.5" customHeight="1">
      <c r="A31" s="13">
        <f aca="true" t="shared" si="0" ref="A31:A44">A30+1</f>
        <v>2</v>
      </c>
      <c r="B31" s="14" t="s">
        <v>68</v>
      </c>
      <c r="C31" s="15" t="s">
        <v>69</v>
      </c>
      <c r="D31" s="16" t="s">
        <v>70</v>
      </c>
      <c r="E31" s="17">
        <v>529092</v>
      </c>
      <c r="F31" s="50">
        <v>233285.54</v>
      </c>
      <c r="G31" s="18"/>
      <c r="H31" s="18" t="s">
        <v>71</v>
      </c>
      <c r="I31" s="20" t="s">
        <v>23</v>
      </c>
      <c r="J31" s="18" t="s">
        <v>24</v>
      </c>
      <c r="K31" s="12"/>
    </row>
    <row r="32" spans="1:11" ht="117" customHeight="1">
      <c r="A32" s="13">
        <f t="shared" si="0"/>
        <v>3</v>
      </c>
      <c r="B32" s="14" t="s">
        <v>72</v>
      </c>
      <c r="C32" s="15" t="s">
        <v>73</v>
      </c>
      <c r="D32" s="16" t="s">
        <v>74</v>
      </c>
      <c r="E32" s="17">
        <v>2152980</v>
      </c>
      <c r="F32" s="17">
        <v>1614288.79</v>
      </c>
      <c r="G32" s="18"/>
      <c r="H32" s="18" t="s">
        <v>75</v>
      </c>
      <c r="I32" s="20" t="s">
        <v>23</v>
      </c>
      <c r="J32" s="18" t="s">
        <v>24</v>
      </c>
      <c r="K32" s="12"/>
    </row>
    <row r="33" spans="1:11" ht="225.75" customHeight="1">
      <c r="A33" s="13">
        <f t="shared" si="0"/>
        <v>4</v>
      </c>
      <c r="B33" s="14" t="s">
        <v>76</v>
      </c>
      <c r="C33" s="15" t="s">
        <v>77</v>
      </c>
      <c r="D33" s="37" t="s">
        <v>78</v>
      </c>
      <c r="E33" s="17">
        <v>13063399.21</v>
      </c>
      <c r="F33" s="17">
        <v>3463861.23</v>
      </c>
      <c r="G33" s="18"/>
      <c r="H33" s="18" t="s">
        <v>79</v>
      </c>
      <c r="I33" s="20" t="s">
        <v>23</v>
      </c>
      <c r="J33" s="18" t="s">
        <v>24</v>
      </c>
      <c r="K33" s="12"/>
    </row>
    <row r="34" spans="1:11" ht="104.25" customHeight="1">
      <c r="A34" s="13">
        <f t="shared" si="0"/>
        <v>5</v>
      </c>
      <c r="B34" s="15" t="s">
        <v>80</v>
      </c>
      <c r="C34" s="15"/>
      <c r="D34" s="16" t="s">
        <v>81</v>
      </c>
      <c r="E34" s="17">
        <v>3144442.68</v>
      </c>
      <c r="F34" s="17">
        <v>3144442.68</v>
      </c>
      <c r="G34" s="18"/>
      <c r="H34" s="18" t="s">
        <v>82</v>
      </c>
      <c r="I34" s="20" t="s">
        <v>23</v>
      </c>
      <c r="J34" s="18" t="s">
        <v>24</v>
      </c>
      <c r="K34" s="12"/>
    </row>
    <row r="35" spans="1:11" ht="135" customHeight="1">
      <c r="A35" s="13">
        <f t="shared" si="0"/>
        <v>6</v>
      </c>
      <c r="B35" s="14" t="s">
        <v>83</v>
      </c>
      <c r="C35" s="15" t="s">
        <v>84</v>
      </c>
      <c r="D35" s="16" t="s">
        <v>85</v>
      </c>
      <c r="E35" s="17">
        <v>7322709</v>
      </c>
      <c r="F35" s="17">
        <v>5447655.85</v>
      </c>
      <c r="G35" s="18"/>
      <c r="H35" s="18" t="s">
        <v>86</v>
      </c>
      <c r="I35" s="20" t="s">
        <v>23</v>
      </c>
      <c r="J35" s="18" t="s">
        <v>24</v>
      </c>
      <c r="K35" s="12"/>
    </row>
    <row r="36" spans="1:11" ht="111.75" customHeight="1">
      <c r="A36" s="13">
        <f t="shared" si="0"/>
        <v>7</v>
      </c>
      <c r="B36" s="15" t="s">
        <v>87</v>
      </c>
      <c r="C36" s="15" t="s">
        <v>88</v>
      </c>
      <c r="D36" s="16" t="s">
        <v>89</v>
      </c>
      <c r="E36" s="17">
        <v>5506869</v>
      </c>
      <c r="F36" s="17">
        <v>3153096.3</v>
      </c>
      <c r="G36" s="18"/>
      <c r="H36" s="18" t="s">
        <v>90</v>
      </c>
      <c r="I36" s="20" t="s">
        <v>23</v>
      </c>
      <c r="J36" s="18" t="s">
        <v>24</v>
      </c>
      <c r="K36" s="12"/>
    </row>
    <row r="37" spans="1:11" ht="145.5" customHeight="1">
      <c r="A37" s="13">
        <f t="shared" si="0"/>
        <v>8</v>
      </c>
      <c r="B37" s="15" t="s">
        <v>91</v>
      </c>
      <c r="C37" s="15" t="s">
        <v>92</v>
      </c>
      <c r="D37" s="16" t="s">
        <v>93</v>
      </c>
      <c r="E37" s="17">
        <v>3194059</v>
      </c>
      <c r="F37" s="17">
        <v>1954954.76</v>
      </c>
      <c r="G37" s="18"/>
      <c r="H37" s="18" t="s">
        <v>94</v>
      </c>
      <c r="I37" s="20" t="s">
        <v>23</v>
      </c>
      <c r="J37" s="18" t="s">
        <v>24</v>
      </c>
      <c r="K37" s="12"/>
    </row>
    <row r="38" spans="1:11" s="26" customFormat="1" ht="94.5" customHeight="1">
      <c r="A38" s="13">
        <f t="shared" si="0"/>
        <v>9</v>
      </c>
      <c r="B38" s="15" t="s">
        <v>95</v>
      </c>
      <c r="C38" s="15" t="s">
        <v>96</v>
      </c>
      <c r="D38" s="16" t="s">
        <v>97</v>
      </c>
      <c r="E38" s="17">
        <v>7166947.71</v>
      </c>
      <c r="F38" s="17">
        <v>4877862.8</v>
      </c>
      <c r="G38" s="18"/>
      <c r="H38" s="18" t="s">
        <v>98</v>
      </c>
      <c r="I38" s="20" t="s">
        <v>23</v>
      </c>
      <c r="J38" s="18" t="s">
        <v>24</v>
      </c>
      <c r="K38" s="12"/>
    </row>
    <row r="39" spans="1:11" s="26" customFormat="1" ht="36.75" customHeight="1">
      <c r="A39" s="13">
        <f t="shared" si="0"/>
        <v>10</v>
      </c>
      <c r="B39" s="15" t="s">
        <v>99</v>
      </c>
      <c r="C39" s="15" t="s">
        <v>100</v>
      </c>
      <c r="D39" s="16" t="s">
        <v>101</v>
      </c>
      <c r="E39" s="17">
        <v>2764494.4</v>
      </c>
      <c r="F39" s="17">
        <v>2764494.4</v>
      </c>
      <c r="G39" s="18"/>
      <c r="H39" s="18" t="s">
        <v>102</v>
      </c>
      <c r="I39" s="20" t="s">
        <v>23</v>
      </c>
      <c r="J39" s="18" t="s">
        <v>24</v>
      </c>
      <c r="K39" s="12"/>
    </row>
    <row r="40" spans="1:11" s="26" customFormat="1" ht="169.5" customHeight="1">
      <c r="A40" s="13">
        <f t="shared" si="0"/>
        <v>11</v>
      </c>
      <c r="B40" s="15" t="s">
        <v>103</v>
      </c>
      <c r="C40" s="15" t="s">
        <v>104</v>
      </c>
      <c r="D40" s="16" t="s">
        <v>105</v>
      </c>
      <c r="E40" s="17">
        <v>11670886.5</v>
      </c>
      <c r="F40" s="17">
        <v>9027988.17</v>
      </c>
      <c r="G40" s="18"/>
      <c r="H40" s="18" t="s">
        <v>106</v>
      </c>
      <c r="I40" s="20" t="s">
        <v>23</v>
      </c>
      <c r="J40" s="18" t="s">
        <v>24</v>
      </c>
      <c r="K40" s="12"/>
    </row>
    <row r="41" spans="1:11" s="26" customFormat="1" ht="114.75" customHeight="1">
      <c r="A41" s="13">
        <f t="shared" si="0"/>
        <v>12</v>
      </c>
      <c r="B41" s="15" t="s">
        <v>107</v>
      </c>
      <c r="C41" s="15" t="s">
        <v>108</v>
      </c>
      <c r="D41" s="16" t="s">
        <v>109</v>
      </c>
      <c r="E41" s="17">
        <v>4663674.1</v>
      </c>
      <c r="F41" s="17">
        <v>3621827.97</v>
      </c>
      <c r="G41" s="18"/>
      <c r="H41" s="18" t="s">
        <v>110</v>
      </c>
      <c r="I41" s="20" t="s">
        <v>23</v>
      </c>
      <c r="J41" s="18" t="s">
        <v>24</v>
      </c>
      <c r="K41" s="12"/>
    </row>
    <row r="42" spans="1:11" s="51" customFormat="1" ht="72" customHeight="1">
      <c r="A42" s="13">
        <f t="shared" si="0"/>
        <v>13</v>
      </c>
      <c r="B42" s="15" t="s">
        <v>111</v>
      </c>
      <c r="C42" s="15" t="s">
        <v>112</v>
      </c>
      <c r="D42" s="16" t="s">
        <v>113</v>
      </c>
      <c r="E42" s="17">
        <v>1025000</v>
      </c>
      <c r="F42" s="17">
        <v>418359.66</v>
      </c>
      <c r="G42" s="18"/>
      <c r="H42" s="18" t="s">
        <v>114</v>
      </c>
      <c r="I42" s="20" t="s">
        <v>23</v>
      </c>
      <c r="J42" s="18" t="s">
        <v>24</v>
      </c>
      <c r="K42" s="12"/>
    </row>
    <row r="43" spans="1:11" ht="87.75" customHeight="1">
      <c r="A43" s="13">
        <f t="shared" si="0"/>
        <v>14</v>
      </c>
      <c r="B43" s="15" t="s">
        <v>115</v>
      </c>
      <c r="C43" s="15" t="s">
        <v>116</v>
      </c>
      <c r="D43" s="16" t="s">
        <v>117</v>
      </c>
      <c r="E43" s="17">
        <v>239760</v>
      </c>
      <c r="F43" s="17">
        <v>239760</v>
      </c>
      <c r="G43" s="18"/>
      <c r="H43" s="18" t="s">
        <v>118</v>
      </c>
      <c r="I43" s="20" t="s">
        <v>23</v>
      </c>
      <c r="J43" s="18" t="s">
        <v>24</v>
      </c>
      <c r="K43" s="12"/>
    </row>
    <row r="44" spans="1:11" ht="117" customHeight="1">
      <c r="A44" s="13">
        <f t="shared" si="0"/>
        <v>15</v>
      </c>
      <c r="B44" s="15" t="s">
        <v>119</v>
      </c>
      <c r="C44" s="15"/>
      <c r="D44" s="16" t="s">
        <v>120</v>
      </c>
      <c r="E44" s="17">
        <v>22923403.32</v>
      </c>
      <c r="F44" s="17">
        <v>20599763.28</v>
      </c>
      <c r="G44" s="18"/>
      <c r="H44" s="18" t="s">
        <v>121</v>
      </c>
      <c r="I44" s="20" t="s">
        <v>23</v>
      </c>
      <c r="J44" s="18" t="s">
        <v>24</v>
      </c>
      <c r="K44" s="12"/>
    </row>
    <row r="45" spans="1:11" ht="117" customHeight="1">
      <c r="A45" s="13">
        <v>16</v>
      </c>
      <c r="B45" s="15" t="s">
        <v>923</v>
      </c>
      <c r="C45" s="15"/>
      <c r="D45" s="16"/>
      <c r="E45" s="17">
        <v>195218489.99</v>
      </c>
      <c r="F45" s="17"/>
      <c r="G45" s="18"/>
      <c r="H45" s="18" t="s">
        <v>924</v>
      </c>
      <c r="I45" s="20" t="s">
        <v>918</v>
      </c>
      <c r="J45" s="18" t="s">
        <v>24</v>
      </c>
      <c r="K45" s="12"/>
    </row>
    <row r="46" spans="1:11" ht="28.5" customHeight="1">
      <c r="A46" s="35"/>
      <c r="B46" s="21" t="s">
        <v>976</v>
      </c>
      <c r="C46" s="44"/>
      <c r="D46" s="45"/>
      <c r="E46" s="46">
        <f>E30+E31+E32+E33+E34+E35+E36+E37+E38+E39+E40+E41+E42+E43+E44+E45</f>
        <v>281194354.91</v>
      </c>
      <c r="F46" s="46">
        <f>F30+F31+F32+F33+F37+F38+F39+F40+F41+F42+F43+F44+F45</f>
        <v>49261386</v>
      </c>
      <c r="G46" s="39"/>
      <c r="H46" s="52"/>
      <c r="I46" s="20"/>
      <c r="J46" s="39"/>
      <c r="K46" s="40"/>
    </row>
    <row r="47" spans="1:11" ht="24" customHeight="1">
      <c r="A47" s="35"/>
      <c r="B47" s="21" t="s">
        <v>977</v>
      </c>
      <c r="C47" s="44"/>
      <c r="D47" s="45"/>
      <c r="E47" s="46">
        <f>E30+E31+E32+E33+E34+E35+E36+E37+E40+E41+E42+E43+E44+E45</f>
        <v>271262912.8</v>
      </c>
      <c r="F47" s="46">
        <f>F28+F46</f>
        <v>53642383.71</v>
      </c>
      <c r="G47" s="47"/>
      <c r="H47" s="48"/>
      <c r="I47" s="20"/>
      <c r="J47" s="39"/>
      <c r="K47" s="40"/>
    </row>
    <row r="48" spans="1:11" s="53" customFormat="1" ht="21.75" customHeight="1" outlineLevel="3">
      <c r="A48" s="211" t="s">
        <v>123</v>
      </c>
      <c r="B48" s="211"/>
      <c r="C48" s="211"/>
      <c r="D48" s="211"/>
      <c r="E48" s="211"/>
      <c r="F48" s="211"/>
      <c r="G48" s="211"/>
      <c r="H48" s="211"/>
      <c r="I48" s="211"/>
      <c r="J48" s="211"/>
      <c r="K48" s="12"/>
    </row>
    <row r="49" spans="1:11" s="53" customFormat="1" ht="12.75" customHeight="1" outlineLevel="3">
      <c r="A49" s="210" t="s">
        <v>124</v>
      </c>
      <c r="B49" s="210"/>
      <c r="C49" s="210"/>
      <c r="D49" s="210"/>
      <c r="E49" s="210"/>
      <c r="F49" s="210"/>
      <c r="G49" s="210"/>
      <c r="H49" s="210"/>
      <c r="I49" s="210"/>
      <c r="J49" s="210"/>
      <c r="K49" s="54"/>
    </row>
    <row r="50" spans="1:11" s="53" customFormat="1" ht="90" outlineLevel="3">
      <c r="A50" s="146">
        <v>1</v>
      </c>
      <c r="B50" s="150" t="s">
        <v>125</v>
      </c>
      <c r="C50" s="150"/>
      <c r="D50" s="151">
        <v>53.6</v>
      </c>
      <c r="E50" s="147">
        <v>250762.51</v>
      </c>
      <c r="F50" s="147">
        <v>122391.41</v>
      </c>
      <c r="G50" s="152"/>
      <c r="H50" s="153" t="s">
        <v>126</v>
      </c>
      <c r="I50" s="154" t="s">
        <v>127</v>
      </c>
      <c r="J50" s="155" t="s">
        <v>24</v>
      </c>
      <c r="K50" s="55"/>
    </row>
    <row r="51" spans="1:11" s="53" customFormat="1" ht="90" outlineLevel="3">
      <c r="A51" s="146">
        <v>2</v>
      </c>
      <c r="B51" s="150" t="s">
        <v>128</v>
      </c>
      <c r="C51" s="150"/>
      <c r="D51" s="151">
        <v>30.5</v>
      </c>
      <c r="E51" s="147">
        <v>85353.75</v>
      </c>
      <c r="F51" s="147">
        <v>34600.47</v>
      </c>
      <c r="G51" s="152"/>
      <c r="H51" s="153" t="s">
        <v>129</v>
      </c>
      <c r="I51" s="154" t="s">
        <v>127</v>
      </c>
      <c r="J51" s="155" t="s">
        <v>24</v>
      </c>
      <c r="K51" s="55"/>
    </row>
    <row r="52" spans="1:11" s="53" customFormat="1" ht="90" outlineLevel="3">
      <c r="A52" s="146">
        <v>3</v>
      </c>
      <c r="B52" s="150" t="s">
        <v>130</v>
      </c>
      <c r="C52" s="150"/>
      <c r="D52" s="151">
        <v>32.7</v>
      </c>
      <c r="E52" s="147">
        <v>85353.75</v>
      </c>
      <c r="F52" s="147">
        <v>34600.47</v>
      </c>
      <c r="G52" s="152"/>
      <c r="H52" s="153" t="s">
        <v>131</v>
      </c>
      <c r="I52" s="154" t="s">
        <v>127</v>
      </c>
      <c r="J52" s="155" t="s">
        <v>24</v>
      </c>
      <c r="K52" s="55"/>
    </row>
    <row r="53" spans="1:11" s="53" customFormat="1" ht="90" outlineLevel="3">
      <c r="A53" s="146">
        <v>4</v>
      </c>
      <c r="B53" s="150" t="s">
        <v>132</v>
      </c>
      <c r="C53" s="150"/>
      <c r="D53" s="151">
        <v>44.4</v>
      </c>
      <c r="E53" s="147">
        <v>85353.75</v>
      </c>
      <c r="F53" s="147">
        <v>34600.47</v>
      </c>
      <c r="G53" s="152"/>
      <c r="H53" s="153" t="s">
        <v>133</v>
      </c>
      <c r="I53" s="154" t="s">
        <v>127</v>
      </c>
      <c r="J53" s="155" t="s">
        <v>24</v>
      </c>
      <c r="K53" s="55"/>
    </row>
    <row r="54" spans="1:11" s="53" customFormat="1" ht="90" outlineLevel="3">
      <c r="A54" s="146">
        <v>5</v>
      </c>
      <c r="B54" s="150" t="s">
        <v>134</v>
      </c>
      <c r="C54" s="150"/>
      <c r="D54" s="151">
        <v>31.9</v>
      </c>
      <c r="E54" s="147">
        <v>85353.75</v>
      </c>
      <c r="F54" s="147">
        <v>34600.47</v>
      </c>
      <c r="G54" s="152"/>
      <c r="H54" s="153" t="s">
        <v>135</v>
      </c>
      <c r="I54" s="154" t="s">
        <v>127</v>
      </c>
      <c r="J54" s="141" t="s">
        <v>24</v>
      </c>
      <c r="K54" s="55"/>
    </row>
    <row r="55" spans="1:11" s="53" customFormat="1" ht="90" outlineLevel="3">
      <c r="A55" s="146">
        <v>6</v>
      </c>
      <c r="B55" s="150" t="s">
        <v>136</v>
      </c>
      <c r="C55" s="150"/>
      <c r="D55" s="151">
        <v>64.4</v>
      </c>
      <c r="E55" s="147">
        <v>171765</v>
      </c>
      <c r="F55" s="147">
        <v>28383.73</v>
      </c>
      <c r="G55" s="152"/>
      <c r="H55" s="153" t="s">
        <v>137</v>
      </c>
      <c r="I55" s="154" t="s">
        <v>127</v>
      </c>
      <c r="J55" s="155" t="s">
        <v>24</v>
      </c>
      <c r="K55" s="55"/>
    </row>
    <row r="56" spans="1:11" s="53" customFormat="1" ht="90" outlineLevel="3">
      <c r="A56" s="146">
        <v>7</v>
      </c>
      <c r="B56" s="150" t="s">
        <v>138</v>
      </c>
      <c r="C56" s="150"/>
      <c r="D56" s="151">
        <v>46.9</v>
      </c>
      <c r="E56" s="147">
        <v>92553.29</v>
      </c>
      <c r="F56" s="147">
        <v>25183.55</v>
      </c>
      <c r="G56" s="152"/>
      <c r="H56" s="153" t="s">
        <v>139</v>
      </c>
      <c r="I56" s="154" t="s">
        <v>127</v>
      </c>
      <c r="J56" s="155" t="s">
        <v>24</v>
      </c>
      <c r="K56" s="55"/>
    </row>
    <row r="57" spans="1:11" s="53" customFormat="1" ht="90" outlineLevel="3">
      <c r="A57" s="146">
        <v>8</v>
      </c>
      <c r="B57" s="150" t="s">
        <v>140</v>
      </c>
      <c r="C57" s="150"/>
      <c r="D57" s="151">
        <v>54.1</v>
      </c>
      <c r="E57" s="147">
        <v>67273.87</v>
      </c>
      <c r="F57" s="147">
        <v>24365.74</v>
      </c>
      <c r="G57" s="152"/>
      <c r="H57" s="153" t="s">
        <v>141</v>
      </c>
      <c r="I57" s="154" t="s">
        <v>127</v>
      </c>
      <c r="J57" s="155" t="s">
        <v>24</v>
      </c>
      <c r="K57" s="55"/>
    </row>
    <row r="58" spans="1:11" s="53" customFormat="1" ht="90" outlineLevel="3">
      <c r="A58" s="146">
        <v>9</v>
      </c>
      <c r="B58" s="150" t="s">
        <v>142</v>
      </c>
      <c r="C58" s="150"/>
      <c r="D58" s="151">
        <v>54.5</v>
      </c>
      <c r="E58" s="147">
        <v>67273.87</v>
      </c>
      <c r="F58" s="147">
        <v>24365.74</v>
      </c>
      <c r="G58" s="152"/>
      <c r="H58" s="153" t="s">
        <v>143</v>
      </c>
      <c r="I58" s="154" t="s">
        <v>127</v>
      </c>
      <c r="J58" s="141" t="s">
        <v>24</v>
      </c>
      <c r="K58" s="55"/>
    </row>
    <row r="59" spans="1:11" s="53" customFormat="1" ht="90" outlineLevel="3">
      <c r="A59" s="146">
        <v>10</v>
      </c>
      <c r="B59" s="150" t="s">
        <v>144</v>
      </c>
      <c r="C59" s="150"/>
      <c r="D59" s="151">
        <v>57</v>
      </c>
      <c r="E59" s="147">
        <v>88695</v>
      </c>
      <c r="F59" s="147">
        <v>21558.18</v>
      </c>
      <c r="G59" s="152"/>
      <c r="H59" s="153" t="s">
        <v>145</v>
      </c>
      <c r="I59" s="154" t="s">
        <v>127</v>
      </c>
      <c r="J59" s="155" t="s">
        <v>24</v>
      </c>
      <c r="K59" s="55"/>
    </row>
    <row r="60" spans="1:11" s="53" customFormat="1" ht="90" outlineLevel="3">
      <c r="A60" s="146">
        <v>11</v>
      </c>
      <c r="B60" s="150" t="s">
        <v>146</v>
      </c>
      <c r="C60" s="150"/>
      <c r="D60" s="151">
        <v>52.4</v>
      </c>
      <c r="E60" s="147">
        <v>296626.34</v>
      </c>
      <c r="F60" s="147">
        <v>36180.73</v>
      </c>
      <c r="G60" s="152"/>
      <c r="H60" s="153" t="s">
        <v>147</v>
      </c>
      <c r="I60" s="154" t="s">
        <v>127</v>
      </c>
      <c r="J60" s="155" t="s">
        <v>24</v>
      </c>
      <c r="K60" s="55"/>
    </row>
    <row r="61" spans="1:11" s="56" customFormat="1" ht="60.75" customHeight="1" outlineLevel="3">
      <c r="A61" s="146">
        <v>12</v>
      </c>
      <c r="B61" s="150" t="s">
        <v>148</v>
      </c>
      <c r="C61" s="150"/>
      <c r="D61" s="151">
        <v>52</v>
      </c>
      <c r="E61" s="147">
        <v>296626.34</v>
      </c>
      <c r="F61" s="147">
        <v>36180.73</v>
      </c>
      <c r="G61" s="152"/>
      <c r="H61" s="153" t="s">
        <v>149</v>
      </c>
      <c r="I61" s="154" t="s">
        <v>127</v>
      </c>
      <c r="J61" s="141" t="s">
        <v>24</v>
      </c>
      <c r="K61" s="55"/>
    </row>
    <row r="62" spans="1:11" s="53" customFormat="1" ht="90" outlineLevel="3">
      <c r="A62" s="146">
        <v>13</v>
      </c>
      <c r="B62" s="150" t="s">
        <v>150</v>
      </c>
      <c r="C62" s="150"/>
      <c r="D62" s="151">
        <v>70</v>
      </c>
      <c r="E62" s="147">
        <v>296626.34</v>
      </c>
      <c r="F62" s="147">
        <v>36180.73</v>
      </c>
      <c r="G62" s="152"/>
      <c r="H62" s="153" t="s">
        <v>151</v>
      </c>
      <c r="I62" s="154" t="s">
        <v>127</v>
      </c>
      <c r="J62" s="155" t="s">
        <v>24</v>
      </c>
      <c r="K62" s="55"/>
    </row>
    <row r="63" spans="1:11" s="53" customFormat="1" ht="90" outlineLevel="3">
      <c r="A63" s="146">
        <v>14</v>
      </c>
      <c r="B63" s="150" t="s">
        <v>152</v>
      </c>
      <c r="C63" s="150"/>
      <c r="D63" s="151">
        <v>51.7</v>
      </c>
      <c r="E63" s="147">
        <v>296626.34</v>
      </c>
      <c r="F63" s="147">
        <v>36180.73</v>
      </c>
      <c r="G63" s="152"/>
      <c r="H63" s="153" t="s">
        <v>153</v>
      </c>
      <c r="I63" s="154" t="s">
        <v>127</v>
      </c>
      <c r="J63" s="155" t="s">
        <v>24</v>
      </c>
      <c r="K63" s="55"/>
    </row>
    <row r="64" spans="1:11" s="53" customFormat="1" ht="90" outlineLevel="3">
      <c r="A64" s="146">
        <v>15</v>
      </c>
      <c r="B64" s="150" t="s">
        <v>154</v>
      </c>
      <c r="C64" s="150"/>
      <c r="D64" s="151">
        <v>43.8</v>
      </c>
      <c r="E64" s="147">
        <v>96184.29</v>
      </c>
      <c r="F64" s="147">
        <v>32342.07</v>
      </c>
      <c r="G64" s="152"/>
      <c r="H64" s="153" t="s">
        <v>155</v>
      </c>
      <c r="I64" s="154" t="s">
        <v>127</v>
      </c>
      <c r="J64" s="155" t="s">
        <v>24</v>
      </c>
      <c r="K64" s="55"/>
    </row>
    <row r="65" spans="1:11" s="53" customFormat="1" ht="90" outlineLevel="3">
      <c r="A65" s="146">
        <v>16</v>
      </c>
      <c r="B65" s="150" t="s">
        <v>156</v>
      </c>
      <c r="C65" s="150"/>
      <c r="D65" s="151">
        <v>53</v>
      </c>
      <c r="E65" s="147">
        <v>484410.84</v>
      </c>
      <c r="F65" s="147">
        <v>19950.89</v>
      </c>
      <c r="G65" s="152"/>
      <c r="H65" s="153" t="s">
        <v>157</v>
      </c>
      <c r="I65" s="154" t="s">
        <v>127</v>
      </c>
      <c r="J65" s="155" t="s">
        <v>24</v>
      </c>
      <c r="K65" s="55"/>
    </row>
    <row r="66" spans="1:11" s="53" customFormat="1" ht="114.75" outlineLevel="3">
      <c r="A66" s="146">
        <v>17</v>
      </c>
      <c r="B66" s="150" t="s">
        <v>158</v>
      </c>
      <c r="C66" s="156"/>
      <c r="D66" s="157">
        <v>75</v>
      </c>
      <c r="E66" s="158">
        <v>90922.5</v>
      </c>
      <c r="F66" s="158">
        <v>35107.55</v>
      </c>
      <c r="G66" s="159"/>
      <c r="H66" s="153" t="s">
        <v>159</v>
      </c>
      <c r="I66" s="154" t="s">
        <v>127</v>
      </c>
      <c r="J66" s="141" t="s">
        <v>24</v>
      </c>
      <c r="K66" s="57"/>
    </row>
    <row r="67" spans="1:11" s="53" customFormat="1" ht="90" outlineLevel="3">
      <c r="A67" s="146">
        <v>18</v>
      </c>
      <c r="B67" s="150" t="s">
        <v>160</v>
      </c>
      <c r="C67" s="150"/>
      <c r="D67" s="151">
        <v>62.4</v>
      </c>
      <c r="E67" s="147">
        <v>166301.99</v>
      </c>
      <c r="F67" s="147">
        <v>25313.51</v>
      </c>
      <c r="G67" s="152"/>
      <c r="H67" s="153" t="s">
        <v>161</v>
      </c>
      <c r="I67" s="154" t="s">
        <v>127</v>
      </c>
      <c r="J67" s="155" t="s">
        <v>24</v>
      </c>
      <c r="K67" s="55"/>
    </row>
    <row r="68" spans="1:11" s="53" customFormat="1" ht="95.25" customHeight="1" outlineLevel="3">
      <c r="A68" s="146">
        <v>19</v>
      </c>
      <c r="B68" s="150" t="s">
        <v>162</v>
      </c>
      <c r="C68" s="150"/>
      <c r="D68" s="151">
        <v>51.8</v>
      </c>
      <c r="E68" s="147">
        <v>1096687.8</v>
      </c>
      <c r="F68" s="147">
        <v>156881.63</v>
      </c>
      <c r="G68" s="152"/>
      <c r="H68" s="153" t="s">
        <v>163</v>
      </c>
      <c r="I68" s="154" t="s">
        <v>127</v>
      </c>
      <c r="J68" s="155" t="s">
        <v>24</v>
      </c>
      <c r="K68" s="55"/>
    </row>
    <row r="69" spans="1:11" s="53" customFormat="1" ht="90" outlineLevel="3">
      <c r="A69" s="146">
        <v>20</v>
      </c>
      <c r="B69" s="150" t="s">
        <v>164</v>
      </c>
      <c r="C69" s="150"/>
      <c r="D69" s="151">
        <v>49.7</v>
      </c>
      <c r="E69" s="147">
        <v>1096687.8</v>
      </c>
      <c r="F69" s="147">
        <v>156881.63</v>
      </c>
      <c r="G69" s="152"/>
      <c r="H69" s="153" t="s">
        <v>165</v>
      </c>
      <c r="I69" s="154" t="s">
        <v>127</v>
      </c>
      <c r="J69" s="141" t="s">
        <v>24</v>
      </c>
      <c r="K69" s="55"/>
    </row>
    <row r="70" spans="1:11" s="53" customFormat="1" ht="90" outlineLevel="3">
      <c r="A70" s="146">
        <v>21</v>
      </c>
      <c r="B70" s="150" t="s">
        <v>166</v>
      </c>
      <c r="C70" s="150"/>
      <c r="D70" s="151">
        <v>61</v>
      </c>
      <c r="E70" s="147">
        <v>154305</v>
      </c>
      <c r="F70" s="147">
        <v>154305</v>
      </c>
      <c r="G70" s="152"/>
      <c r="H70" s="153" t="s">
        <v>167</v>
      </c>
      <c r="I70" s="154" t="s">
        <v>127</v>
      </c>
      <c r="J70" s="155" t="s">
        <v>24</v>
      </c>
      <c r="K70" s="55"/>
    </row>
    <row r="71" spans="1:11" s="53" customFormat="1" ht="90" outlineLevel="3">
      <c r="A71" s="146">
        <v>22</v>
      </c>
      <c r="B71" s="150" t="s">
        <v>168</v>
      </c>
      <c r="C71" s="150"/>
      <c r="D71" s="151">
        <v>43.6</v>
      </c>
      <c r="E71" s="147">
        <v>154305</v>
      </c>
      <c r="F71" s="147">
        <v>154305</v>
      </c>
      <c r="G71" s="152"/>
      <c r="H71" s="153" t="s">
        <v>169</v>
      </c>
      <c r="I71" s="154" t="s">
        <v>127</v>
      </c>
      <c r="J71" s="155" t="s">
        <v>24</v>
      </c>
      <c r="K71" s="55"/>
    </row>
    <row r="72" spans="1:11" s="53" customFormat="1" ht="102" outlineLevel="3">
      <c r="A72" s="146">
        <v>23</v>
      </c>
      <c r="B72" s="150" t="s">
        <v>170</v>
      </c>
      <c r="C72" s="150"/>
      <c r="D72" s="151">
        <v>43.7</v>
      </c>
      <c r="E72" s="147">
        <v>154305</v>
      </c>
      <c r="F72" s="147">
        <v>154305</v>
      </c>
      <c r="G72" s="152"/>
      <c r="H72" s="153" t="s">
        <v>171</v>
      </c>
      <c r="I72" s="154" t="s">
        <v>127</v>
      </c>
      <c r="J72" s="155" t="s">
        <v>24</v>
      </c>
      <c r="K72" s="55"/>
    </row>
    <row r="73" spans="1:11" s="53" customFormat="1" ht="90" outlineLevel="3">
      <c r="A73" s="146">
        <v>24</v>
      </c>
      <c r="B73" s="150" t="s">
        <v>172</v>
      </c>
      <c r="C73" s="150"/>
      <c r="D73" s="151">
        <v>43.5</v>
      </c>
      <c r="E73" s="147">
        <v>154305</v>
      </c>
      <c r="F73" s="147">
        <v>154305</v>
      </c>
      <c r="G73" s="152"/>
      <c r="H73" s="153" t="s">
        <v>173</v>
      </c>
      <c r="I73" s="154" t="s">
        <v>127</v>
      </c>
      <c r="J73" s="155" t="s">
        <v>24</v>
      </c>
      <c r="K73" s="55"/>
    </row>
    <row r="74" spans="1:11" s="53" customFormat="1" ht="90" outlineLevel="3">
      <c r="A74" s="146">
        <v>25</v>
      </c>
      <c r="B74" s="150" t="s">
        <v>174</v>
      </c>
      <c r="C74" s="150"/>
      <c r="D74" s="151">
        <v>71.2</v>
      </c>
      <c r="E74" s="147">
        <v>154305</v>
      </c>
      <c r="F74" s="147">
        <v>154305</v>
      </c>
      <c r="G74" s="152"/>
      <c r="H74" s="153" t="s">
        <v>175</v>
      </c>
      <c r="I74" s="154" t="s">
        <v>127</v>
      </c>
      <c r="J74" s="155" t="s">
        <v>24</v>
      </c>
      <c r="K74" s="55"/>
    </row>
    <row r="75" spans="1:11" s="53" customFormat="1" ht="90" outlineLevel="3">
      <c r="A75" s="146">
        <v>26</v>
      </c>
      <c r="B75" s="150" t="s">
        <v>176</v>
      </c>
      <c r="C75" s="150"/>
      <c r="D75" s="151">
        <v>30.8</v>
      </c>
      <c r="E75" s="147">
        <v>279172.28</v>
      </c>
      <c r="F75" s="147">
        <v>75670.65</v>
      </c>
      <c r="G75" s="152"/>
      <c r="H75" s="153" t="s">
        <v>177</v>
      </c>
      <c r="I75" s="154" t="s">
        <v>127</v>
      </c>
      <c r="J75" s="155" t="s">
        <v>24</v>
      </c>
      <c r="K75" s="55"/>
    </row>
    <row r="76" spans="1:11" s="53" customFormat="1" ht="90" outlineLevel="3">
      <c r="A76" s="146">
        <v>27</v>
      </c>
      <c r="B76" s="150" t="s">
        <v>178</v>
      </c>
      <c r="C76" s="150"/>
      <c r="D76" s="151">
        <v>45.8</v>
      </c>
      <c r="E76" s="147">
        <v>361168.99</v>
      </c>
      <c r="F76" s="147">
        <v>87949.87</v>
      </c>
      <c r="G76" s="152"/>
      <c r="H76" s="153" t="s">
        <v>179</v>
      </c>
      <c r="I76" s="154" t="s">
        <v>127</v>
      </c>
      <c r="J76" s="155" t="s">
        <v>24</v>
      </c>
      <c r="K76" s="55"/>
    </row>
    <row r="77" spans="1:11" s="53" customFormat="1" ht="90" outlineLevel="3">
      <c r="A77" s="146">
        <v>28</v>
      </c>
      <c r="B77" s="150" t="s">
        <v>180</v>
      </c>
      <c r="C77" s="150"/>
      <c r="D77" s="151">
        <v>35.4</v>
      </c>
      <c r="E77" s="147">
        <v>361168.99</v>
      </c>
      <c r="F77" s="147">
        <v>87949.87</v>
      </c>
      <c r="G77" s="152"/>
      <c r="H77" s="153" t="s">
        <v>181</v>
      </c>
      <c r="I77" s="154" t="s">
        <v>127</v>
      </c>
      <c r="J77" s="155" t="s">
        <v>24</v>
      </c>
      <c r="K77" s="55"/>
    </row>
    <row r="78" spans="1:11" s="53" customFormat="1" ht="90" outlineLevel="3">
      <c r="A78" s="146">
        <v>29</v>
      </c>
      <c r="B78" s="150" t="s">
        <v>182</v>
      </c>
      <c r="C78" s="150"/>
      <c r="D78" s="151">
        <v>52.3</v>
      </c>
      <c r="E78" s="147">
        <v>361168.99</v>
      </c>
      <c r="F78" s="147">
        <v>87949.87</v>
      </c>
      <c r="G78" s="152"/>
      <c r="H78" s="153" t="s">
        <v>183</v>
      </c>
      <c r="I78" s="154" t="s">
        <v>127</v>
      </c>
      <c r="J78" s="155" t="s">
        <v>24</v>
      </c>
      <c r="K78" s="55"/>
    </row>
    <row r="79" spans="1:11" s="53" customFormat="1" ht="90" outlineLevel="3">
      <c r="A79" s="146">
        <v>30</v>
      </c>
      <c r="B79" s="150" t="s">
        <v>184</v>
      </c>
      <c r="C79" s="150"/>
      <c r="D79" s="151">
        <v>76.6</v>
      </c>
      <c r="E79" s="147">
        <v>0.01</v>
      </c>
      <c r="F79" s="147">
        <v>0.01</v>
      </c>
      <c r="G79" s="152"/>
      <c r="H79" s="153" t="s">
        <v>185</v>
      </c>
      <c r="I79" s="154" t="s">
        <v>127</v>
      </c>
      <c r="J79" s="155" t="s">
        <v>24</v>
      </c>
      <c r="K79" s="55"/>
    </row>
    <row r="80" spans="1:11" s="53" customFormat="1" ht="90" outlineLevel="3">
      <c r="A80" s="146">
        <v>31</v>
      </c>
      <c r="B80" s="150" t="s">
        <v>186</v>
      </c>
      <c r="C80" s="150"/>
      <c r="D80" s="151">
        <v>24</v>
      </c>
      <c r="E80" s="147">
        <v>0.01</v>
      </c>
      <c r="F80" s="147">
        <v>0.01</v>
      </c>
      <c r="G80" s="152"/>
      <c r="H80" s="153" t="s">
        <v>187</v>
      </c>
      <c r="I80" s="154" t="s">
        <v>127</v>
      </c>
      <c r="J80" s="155" t="s">
        <v>24</v>
      </c>
      <c r="K80" s="55"/>
    </row>
    <row r="81" spans="1:11" s="53" customFormat="1" ht="90" outlineLevel="3">
      <c r="A81" s="146">
        <v>32</v>
      </c>
      <c r="B81" s="150" t="s">
        <v>188</v>
      </c>
      <c r="C81" s="150"/>
      <c r="D81" s="151">
        <v>16</v>
      </c>
      <c r="E81" s="147">
        <v>0.01</v>
      </c>
      <c r="F81" s="147">
        <v>0.01</v>
      </c>
      <c r="G81" s="152"/>
      <c r="H81" s="153" t="s">
        <v>189</v>
      </c>
      <c r="I81" s="154" t="s">
        <v>127</v>
      </c>
      <c r="J81" s="155" t="s">
        <v>24</v>
      </c>
      <c r="K81" s="55"/>
    </row>
    <row r="82" spans="1:11" s="53" customFormat="1" ht="90" outlineLevel="3">
      <c r="A82" s="146">
        <v>33</v>
      </c>
      <c r="B82" s="150" t="s">
        <v>190</v>
      </c>
      <c r="C82" s="150"/>
      <c r="D82" s="151">
        <v>75.7</v>
      </c>
      <c r="E82" s="147">
        <v>0.01</v>
      </c>
      <c r="F82" s="147">
        <v>0.01</v>
      </c>
      <c r="G82" s="152"/>
      <c r="H82" s="153" t="s">
        <v>191</v>
      </c>
      <c r="I82" s="154" t="s">
        <v>127</v>
      </c>
      <c r="J82" s="155" t="s">
        <v>24</v>
      </c>
      <c r="K82" s="55"/>
    </row>
    <row r="83" spans="1:11" s="53" customFormat="1" ht="90" outlineLevel="3">
      <c r="A83" s="146">
        <v>34</v>
      </c>
      <c r="B83" s="150" t="s">
        <v>192</v>
      </c>
      <c r="C83" s="150"/>
      <c r="D83" s="151">
        <v>30.5</v>
      </c>
      <c r="E83" s="147">
        <v>0.01</v>
      </c>
      <c r="F83" s="147">
        <v>0.01</v>
      </c>
      <c r="G83" s="152"/>
      <c r="H83" s="153" t="s">
        <v>193</v>
      </c>
      <c r="I83" s="154" t="s">
        <v>127</v>
      </c>
      <c r="J83" s="155" t="s">
        <v>24</v>
      </c>
      <c r="K83" s="55"/>
    </row>
    <row r="84" spans="1:11" s="53" customFormat="1" ht="90" outlineLevel="3">
      <c r="A84" s="146">
        <v>35</v>
      </c>
      <c r="B84" s="150" t="s">
        <v>194</v>
      </c>
      <c r="C84" s="150"/>
      <c r="D84" s="151">
        <v>40.9</v>
      </c>
      <c r="E84" s="147">
        <v>0.01</v>
      </c>
      <c r="F84" s="147">
        <v>0.01</v>
      </c>
      <c r="G84" s="152"/>
      <c r="H84" s="153" t="s">
        <v>195</v>
      </c>
      <c r="I84" s="154" t="s">
        <v>127</v>
      </c>
      <c r="J84" s="155" t="s">
        <v>24</v>
      </c>
      <c r="K84" s="55"/>
    </row>
    <row r="85" spans="1:11" s="53" customFormat="1" ht="90" outlineLevel="3">
      <c r="A85" s="146">
        <v>36</v>
      </c>
      <c r="B85" s="150" t="s">
        <v>196</v>
      </c>
      <c r="C85" s="150"/>
      <c r="D85" s="151">
        <v>39.8</v>
      </c>
      <c r="E85" s="147">
        <v>0.01</v>
      </c>
      <c r="F85" s="147">
        <v>0.01</v>
      </c>
      <c r="G85" s="152"/>
      <c r="H85" s="153" t="s">
        <v>197</v>
      </c>
      <c r="I85" s="154" t="s">
        <v>127</v>
      </c>
      <c r="J85" s="141" t="s">
        <v>24</v>
      </c>
      <c r="K85" s="55"/>
    </row>
    <row r="86" spans="1:11" s="53" customFormat="1" ht="102" outlineLevel="3">
      <c r="A86" s="146">
        <v>37</v>
      </c>
      <c r="B86" s="150" t="s">
        <v>198</v>
      </c>
      <c r="C86" s="150"/>
      <c r="D86" s="151">
        <v>36.8</v>
      </c>
      <c r="E86" s="147">
        <v>0.01</v>
      </c>
      <c r="F86" s="147">
        <v>0.01</v>
      </c>
      <c r="G86" s="152"/>
      <c r="H86" s="153" t="s">
        <v>199</v>
      </c>
      <c r="I86" s="154" t="s">
        <v>127</v>
      </c>
      <c r="J86" s="155" t="s">
        <v>24</v>
      </c>
      <c r="K86" s="55"/>
    </row>
    <row r="87" spans="1:11" s="53" customFormat="1" ht="90" outlineLevel="3">
      <c r="A87" s="146">
        <v>38</v>
      </c>
      <c r="B87" s="150" t="s">
        <v>200</v>
      </c>
      <c r="C87" s="150"/>
      <c r="D87" s="151">
        <v>24.7</v>
      </c>
      <c r="E87" s="147">
        <v>0.01</v>
      </c>
      <c r="F87" s="147">
        <v>0.01</v>
      </c>
      <c r="G87" s="152"/>
      <c r="H87" s="153" t="s">
        <v>201</v>
      </c>
      <c r="I87" s="154" t="s">
        <v>127</v>
      </c>
      <c r="J87" s="155" t="s">
        <v>24</v>
      </c>
      <c r="K87" s="55"/>
    </row>
    <row r="88" spans="1:11" s="53" customFormat="1" ht="90" outlineLevel="3">
      <c r="A88" s="146">
        <v>39</v>
      </c>
      <c r="B88" s="150" t="s">
        <v>202</v>
      </c>
      <c r="C88" s="150"/>
      <c r="D88" s="151">
        <v>33.4</v>
      </c>
      <c r="E88" s="147">
        <v>0.01</v>
      </c>
      <c r="F88" s="147">
        <v>0.01</v>
      </c>
      <c r="G88" s="152"/>
      <c r="H88" s="153" t="s">
        <v>203</v>
      </c>
      <c r="I88" s="154" t="s">
        <v>127</v>
      </c>
      <c r="J88" s="155" t="s">
        <v>24</v>
      </c>
      <c r="K88" s="55"/>
    </row>
    <row r="89" spans="1:11" s="53" customFormat="1" ht="90" outlineLevel="3">
      <c r="A89" s="146">
        <v>40</v>
      </c>
      <c r="B89" s="150" t="s">
        <v>204</v>
      </c>
      <c r="C89" s="150"/>
      <c r="D89" s="151">
        <v>29.4</v>
      </c>
      <c r="E89" s="147">
        <v>0.01</v>
      </c>
      <c r="F89" s="147">
        <v>0.01</v>
      </c>
      <c r="G89" s="152"/>
      <c r="H89" s="153" t="s">
        <v>205</v>
      </c>
      <c r="I89" s="154" t="s">
        <v>127</v>
      </c>
      <c r="J89" s="155" t="s">
        <v>24</v>
      </c>
      <c r="K89" s="55"/>
    </row>
    <row r="90" spans="1:11" s="53" customFormat="1" ht="90" outlineLevel="3">
      <c r="A90" s="146">
        <v>41</v>
      </c>
      <c r="B90" s="150" t="s">
        <v>206</v>
      </c>
      <c r="C90" s="150"/>
      <c r="D90" s="151">
        <v>41.6</v>
      </c>
      <c r="E90" s="147">
        <v>0.01</v>
      </c>
      <c r="F90" s="147">
        <v>0.01</v>
      </c>
      <c r="G90" s="152"/>
      <c r="H90" s="153" t="s">
        <v>207</v>
      </c>
      <c r="I90" s="154" t="s">
        <v>127</v>
      </c>
      <c r="J90" s="155" t="s">
        <v>24</v>
      </c>
      <c r="K90" s="55"/>
    </row>
    <row r="91" spans="1:11" s="53" customFormat="1" ht="90" outlineLevel="3">
      <c r="A91" s="146">
        <v>42</v>
      </c>
      <c r="B91" s="150" t="s">
        <v>208</v>
      </c>
      <c r="C91" s="150"/>
      <c r="D91" s="151">
        <v>40.9</v>
      </c>
      <c r="E91" s="147">
        <v>0.01</v>
      </c>
      <c r="F91" s="147">
        <v>0.01</v>
      </c>
      <c r="G91" s="152"/>
      <c r="H91" s="153" t="s">
        <v>209</v>
      </c>
      <c r="I91" s="154" t="s">
        <v>127</v>
      </c>
      <c r="J91" s="155" t="s">
        <v>24</v>
      </c>
      <c r="K91" s="55"/>
    </row>
    <row r="92" spans="1:11" s="53" customFormat="1" ht="90" outlineLevel="3">
      <c r="A92" s="146">
        <v>43</v>
      </c>
      <c r="B92" s="150" t="s">
        <v>210</v>
      </c>
      <c r="C92" s="150"/>
      <c r="D92" s="151">
        <v>55.1</v>
      </c>
      <c r="E92" s="147">
        <v>0.01</v>
      </c>
      <c r="F92" s="147">
        <v>0.01</v>
      </c>
      <c r="G92" s="152"/>
      <c r="H92" s="153" t="s">
        <v>211</v>
      </c>
      <c r="I92" s="154" t="s">
        <v>127</v>
      </c>
      <c r="J92" s="155" t="s">
        <v>24</v>
      </c>
      <c r="K92" s="55"/>
    </row>
    <row r="93" spans="1:11" s="53" customFormat="1" ht="90" outlineLevel="3">
      <c r="A93" s="146">
        <v>44</v>
      </c>
      <c r="B93" s="150" t="s">
        <v>212</v>
      </c>
      <c r="C93" s="150"/>
      <c r="D93" s="151">
        <v>71.6</v>
      </c>
      <c r="E93" s="147">
        <v>0.01</v>
      </c>
      <c r="F93" s="147">
        <v>0.01</v>
      </c>
      <c r="G93" s="152"/>
      <c r="H93" s="153" t="s">
        <v>213</v>
      </c>
      <c r="I93" s="154" t="s">
        <v>127</v>
      </c>
      <c r="J93" s="155" t="s">
        <v>24</v>
      </c>
      <c r="K93" s="55"/>
    </row>
    <row r="94" spans="1:11" s="53" customFormat="1" ht="90" outlineLevel="3">
      <c r="A94" s="146">
        <v>45</v>
      </c>
      <c r="B94" s="150" t="s">
        <v>214</v>
      </c>
      <c r="C94" s="150"/>
      <c r="D94" s="151">
        <v>36.8</v>
      </c>
      <c r="E94" s="147">
        <v>0.01</v>
      </c>
      <c r="F94" s="147">
        <v>0.01</v>
      </c>
      <c r="G94" s="152"/>
      <c r="H94" s="153" t="s">
        <v>215</v>
      </c>
      <c r="I94" s="154" t="s">
        <v>127</v>
      </c>
      <c r="J94" s="155" t="s">
        <v>24</v>
      </c>
      <c r="K94" s="55"/>
    </row>
    <row r="95" spans="1:11" s="53" customFormat="1" ht="90" outlineLevel="3">
      <c r="A95" s="146">
        <v>46</v>
      </c>
      <c r="B95" s="150" t="s">
        <v>216</v>
      </c>
      <c r="C95" s="150"/>
      <c r="D95" s="151">
        <v>87.6</v>
      </c>
      <c r="E95" s="147">
        <v>0.01</v>
      </c>
      <c r="F95" s="147">
        <v>0.01</v>
      </c>
      <c r="G95" s="152"/>
      <c r="H95" s="153" t="s">
        <v>217</v>
      </c>
      <c r="I95" s="154" t="s">
        <v>127</v>
      </c>
      <c r="J95" s="141" t="s">
        <v>24</v>
      </c>
      <c r="K95" s="55"/>
    </row>
    <row r="96" spans="1:11" s="53" customFormat="1" ht="90" outlineLevel="3">
      <c r="A96" s="146">
        <v>47</v>
      </c>
      <c r="B96" s="150" t="s">
        <v>218</v>
      </c>
      <c r="C96" s="150"/>
      <c r="D96" s="151">
        <v>16</v>
      </c>
      <c r="E96" s="147">
        <v>0.01</v>
      </c>
      <c r="F96" s="147">
        <v>0.01</v>
      </c>
      <c r="G96" s="152"/>
      <c r="H96" s="153" t="s">
        <v>219</v>
      </c>
      <c r="I96" s="154" t="s">
        <v>127</v>
      </c>
      <c r="J96" s="155" t="s">
        <v>24</v>
      </c>
      <c r="K96" s="55"/>
    </row>
    <row r="97" spans="1:11" s="53" customFormat="1" ht="90" outlineLevel="3">
      <c r="A97" s="146">
        <v>48</v>
      </c>
      <c r="B97" s="150" t="s">
        <v>220</v>
      </c>
      <c r="C97" s="150"/>
      <c r="D97" s="151">
        <v>80.7</v>
      </c>
      <c r="E97" s="147">
        <v>0.01</v>
      </c>
      <c r="F97" s="147">
        <v>0.01</v>
      </c>
      <c r="G97" s="152"/>
      <c r="H97" s="153" t="s">
        <v>221</v>
      </c>
      <c r="I97" s="154" t="s">
        <v>127</v>
      </c>
      <c r="J97" s="155" t="s">
        <v>24</v>
      </c>
      <c r="K97" s="55"/>
    </row>
    <row r="98" spans="1:11" s="53" customFormat="1" ht="90" outlineLevel="3">
      <c r="A98" s="146">
        <v>49</v>
      </c>
      <c r="B98" s="150" t="s">
        <v>222</v>
      </c>
      <c r="C98" s="150"/>
      <c r="D98" s="151">
        <v>75.2</v>
      </c>
      <c r="E98" s="147">
        <v>0.01</v>
      </c>
      <c r="F98" s="147">
        <v>0.01</v>
      </c>
      <c r="G98" s="152"/>
      <c r="H98" s="153" t="s">
        <v>223</v>
      </c>
      <c r="I98" s="154" t="s">
        <v>127</v>
      </c>
      <c r="J98" s="155" t="s">
        <v>24</v>
      </c>
      <c r="K98" s="55"/>
    </row>
    <row r="99" spans="1:11" s="53" customFormat="1" ht="90" outlineLevel="3">
      <c r="A99" s="146">
        <v>50</v>
      </c>
      <c r="B99" s="150" t="s">
        <v>224</v>
      </c>
      <c r="C99" s="150"/>
      <c r="D99" s="151">
        <v>160.7</v>
      </c>
      <c r="E99" s="147">
        <v>0.01</v>
      </c>
      <c r="F99" s="147">
        <v>0.01</v>
      </c>
      <c r="G99" s="152"/>
      <c r="H99" s="153" t="s">
        <v>225</v>
      </c>
      <c r="I99" s="154" t="s">
        <v>127</v>
      </c>
      <c r="J99" s="155" t="s">
        <v>24</v>
      </c>
      <c r="K99" s="55"/>
    </row>
    <row r="100" spans="1:11" s="53" customFormat="1" ht="90" outlineLevel="3">
      <c r="A100" s="146">
        <v>51</v>
      </c>
      <c r="B100" s="150" t="s">
        <v>226</v>
      </c>
      <c r="C100" s="150"/>
      <c r="D100" s="151">
        <v>45.7</v>
      </c>
      <c r="E100" s="147">
        <v>0.01</v>
      </c>
      <c r="F100" s="147">
        <v>0.01</v>
      </c>
      <c r="G100" s="152"/>
      <c r="H100" s="153" t="s">
        <v>227</v>
      </c>
      <c r="I100" s="154" t="s">
        <v>127</v>
      </c>
      <c r="J100" s="141" t="s">
        <v>24</v>
      </c>
      <c r="K100" s="55"/>
    </row>
    <row r="101" spans="1:11" s="53" customFormat="1" ht="90" outlineLevel="3">
      <c r="A101" s="146">
        <v>52</v>
      </c>
      <c r="B101" s="150" t="s">
        <v>228</v>
      </c>
      <c r="C101" s="150"/>
      <c r="D101" s="151">
        <v>43.6</v>
      </c>
      <c r="E101" s="147">
        <v>0.01</v>
      </c>
      <c r="F101" s="147">
        <v>0.01</v>
      </c>
      <c r="G101" s="152"/>
      <c r="H101" s="153" t="s">
        <v>229</v>
      </c>
      <c r="I101" s="154" t="s">
        <v>127</v>
      </c>
      <c r="J101" s="155" t="s">
        <v>24</v>
      </c>
      <c r="K101" s="55"/>
    </row>
    <row r="102" spans="1:11" s="53" customFormat="1" ht="90" outlineLevel="3">
      <c r="A102" s="146">
        <v>53</v>
      </c>
      <c r="B102" s="150" t="s">
        <v>230</v>
      </c>
      <c r="C102" s="150"/>
      <c r="D102" s="151">
        <v>62.4</v>
      </c>
      <c r="E102" s="147">
        <v>0.01</v>
      </c>
      <c r="F102" s="147">
        <v>0.01</v>
      </c>
      <c r="G102" s="152"/>
      <c r="H102" s="153" t="s">
        <v>231</v>
      </c>
      <c r="I102" s="154" t="s">
        <v>127</v>
      </c>
      <c r="J102" s="155" t="s">
        <v>24</v>
      </c>
      <c r="K102" s="55"/>
    </row>
    <row r="103" spans="1:11" s="53" customFormat="1" ht="90" outlineLevel="3">
      <c r="A103" s="146">
        <v>54</v>
      </c>
      <c r="B103" s="150" t="s">
        <v>232</v>
      </c>
      <c r="C103" s="150"/>
      <c r="D103" s="151">
        <v>56.2</v>
      </c>
      <c r="E103" s="147">
        <v>0.01</v>
      </c>
      <c r="F103" s="147">
        <v>0.01</v>
      </c>
      <c r="G103" s="152"/>
      <c r="H103" s="153" t="s">
        <v>233</v>
      </c>
      <c r="I103" s="154" t="s">
        <v>127</v>
      </c>
      <c r="J103" s="155" t="s">
        <v>24</v>
      </c>
      <c r="K103" s="55"/>
    </row>
    <row r="104" spans="1:11" s="53" customFormat="1" ht="89.25" customHeight="1" outlineLevel="3">
      <c r="A104" s="146">
        <v>55</v>
      </c>
      <c r="B104" s="150" t="s">
        <v>234</v>
      </c>
      <c r="C104" s="150"/>
      <c r="D104" s="151">
        <v>40.2</v>
      </c>
      <c r="E104" s="147">
        <v>0.01</v>
      </c>
      <c r="F104" s="147">
        <v>0.01</v>
      </c>
      <c r="G104" s="152"/>
      <c r="H104" s="153" t="s">
        <v>235</v>
      </c>
      <c r="I104" s="154" t="s">
        <v>127</v>
      </c>
      <c r="J104" s="141" t="s">
        <v>24</v>
      </c>
      <c r="K104" s="55"/>
    </row>
    <row r="105" spans="1:11" s="53" customFormat="1" ht="90" outlineLevel="3">
      <c r="A105" s="146">
        <v>56</v>
      </c>
      <c r="B105" s="150" t="s">
        <v>908</v>
      </c>
      <c r="C105" s="150"/>
      <c r="D105" s="151">
        <v>111.3</v>
      </c>
      <c r="E105" s="147">
        <v>0.01</v>
      </c>
      <c r="F105" s="147">
        <v>0.01</v>
      </c>
      <c r="G105" s="152"/>
      <c r="H105" s="153" t="s">
        <v>236</v>
      </c>
      <c r="I105" s="154" t="s">
        <v>127</v>
      </c>
      <c r="J105" s="155" t="s">
        <v>24</v>
      </c>
      <c r="K105" s="55"/>
    </row>
    <row r="106" spans="1:11" s="53" customFormat="1" ht="123.75" customHeight="1" outlineLevel="3">
      <c r="A106" s="146">
        <v>57</v>
      </c>
      <c r="B106" s="150" t="s">
        <v>237</v>
      </c>
      <c r="C106" s="150"/>
      <c r="D106" s="151">
        <v>75.3</v>
      </c>
      <c r="E106" s="147">
        <v>0.01</v>
      </c>
      <c r="F106" s="147">
        <v>0.01</v>
      </c>
      <c r="G106" s="152"/>
      <c r="H106" s="153" t="s">
        <v>238</v>
      </c>
      <c r="I106" s="154" t="s">
        <v>127</v>
      </c>
      <c r="J106" s="155" t="s">
        <v>24</v>
      </c>
      <c r="K106" s="55"/>
    </row>
    <row r="107" spans="1:11" s="53" customFormat="1" ht="102" outlineLevel="3">
      <c r="A107" s="146">
        <v>58</v>
      </c>
      <c r="B107" s="150" t="s">
        <v>239</v>
      </c>
      <c r="C107" s="150"/>
      <c r="D107" s="151">
        <v>46.4</v>
      </c>
      <c r="E107" s="147">
        <v>0.01</v>
      </c>
      <c r="F107" s="147">
        <v>0.01</v>
      </c>
      <c r="G107" s="152"/>
      <c r="H107" s="153" t="s">
        <v>240</v>
      </c>
      <c r="I107" s="154" t="s">
        <v>127</v>
      </c>
      <c r="J107" s="155" t="s">
        <v>24</v>
      </c>
      <c r="K107" s="55"/>
    </row>
    <row r="108" spans="1:11" s="53" customFormat="1" ht="87.75" customHeight="1" outlineLevel="3">
      <c r="A108" s="146">
        <v>59</v>
      </c>
      <c r="B108" s="150" t="s">
        <v>241</v>
      </c>
      <c r="C108" s="150"/>
      <c r="D108" s="151">
        <v>47.8</v>
      </c>
      <c r="E108" s="147">
        <v>0.01</v>
      </c>
      <c r="F108" s="147">
        <v>0.01</v>
      </c>
      <c r="G108" s="152"/>
      <c r="H108" s="153" t="s">
        <v>242</v>
      </c>
      <c r="I108" s="154" t="s">
        <v>127</v>
      </c>
      <c r="J108" s="155" t="s">
        <v>24</v>
      </c>
      <c r="K108" s="55"/>
    </row>
    <row r="109" spans="1:11" s="53" customFormat="1" ht="90" outlineLevel="3">
      <c r="A109" s="146">
        <v>60</v>
      </c>
      <c r="B109" s="150" t="s">
        <v>243</v>
      </c>
      <c r="C109" s="150"/>
      <c r="D109" s="151">
        <v>43.4</v>
      </c>
      <c r="E109" s="147">
        <v>0.01</v>
      </c>
      <c r="F109" s="147">
        <v>0.01</v>
      </c>
      <c r="G109" s="152"/>
      <c r="H109" s="153" t="s">
        <v>244</v>
      </c>
      <c r="I109" s="154" t="s">
        <v>127</v>
      </c>
      <c r="J109" s="155" t="s">
        <v>24</v>
      </c>
      <c r="K109" s="55"/>
    </row>
    <row r="110" spans="1:11" s="53" customFormat="1" ht="102" outlineLevel="3">
      <c r="A110" s="146">
        <v>61</v>
      </c>
      <c r="B110" s="150" t="s">
        <v>245</v>
      </c>
      <c r="C110" s="150"/>
      <c r="D110" s="151">
        <v>47.8</v>
      </c>
      <c r="E110" s="147">
        <v>0.01</v>
      </c>
      <c r="F110" s="147">
        <v>0.01</v>
      </c>
      <c r="G110" s="152"/>
      <c r="H110" s="153" t="s">
        <v>246</v>
      </c>
      <c r="I110" s="154" t="s">
        <v>127</v>
      </c>
      <c r="J110" s="155" t="s">
        <v>24</v>
      </c>
      <c r="K110" s="55"/>
    </row>
    <row r="111" spans="1:11" s="53" customFormat="1" ht="102" outlineLevel="3">
      <c r="A111" s="146">
        <v>62</v>
      </c>
      <c r="B111" s="150" t="s">
        <v>247</v>
      </c>
      <c r="C111" s="150"/>
      <c r="D111" s="151">
        <v>60.8</v>
      </c>
      <c r="E111" s="147">
        <v>0.01</v>
      </c>
      <c r="F111" s="147">
        <v>0.01</v>
      </c>
      <c r="G111" s="152"/>
      <c r="H111" s="153" t="s">
        <v>248</v>
      </c>
      <c r="I111" s="154" t="s">
        <v>127</v>
      </c>
      <c r="J111" s="141" t="s">
        <v>24</v>
      </c>
      <c r="K111" s="55"/>
    </row>
    <row r="112" spans="1:11" s="53" customFormat="1" ht="90" outlineLevel="3">
      <c r="A112" s="146">
        <v>63</v>
      </c>
      <c r="B112" s="150" t="s">
        <v>249</v>
      </c>
      <c r="C112" s="150"/>
      <c r="D112" s="151">
        <v>42.8</v>
      </c>
      <c r="E112" s="147">
        <v>0.01</v>
      </c>
      <c r="F112" s="147">
        <v>0.01</v>
      </c>
      <c r="G112" s="152"/>
      <c r="H112" s="160" t="s">
        <v>250</v>
      </c>
      <c r="I112" s="154" t="s">
        <v>127</v>
      </c>
      <c r="J112" s="155" t="s">
        <v>24</v>
      </c>
      <c r="K112" s="55"/>
    </row>
    <row r="113" spans="1:11" s="53" customFormat="1" ht="90" outlineLevel="3">
      <c r="A113" s="146">
        <v>64</v>
      </c>
      <c r="B113" s="150" t="s">
        <v>251</v>
      </c>
      <c r="C113" s="150"/>
      <c r="D113" s="151">
        <v>35.03</v>
      </c>
      <c r="E113" s="147">
        <v>0.01</v>
      </c>
      <c r="F113" s="147">
        <v>0.01</v>
      </c>
      <c r="G113" s="152"/>
      <c r="H113" s="160" t="s">
        <v>252</v>
      </c>
      <c r="I113" s="154" t="s">
        <v>127</v>
      </c>
      <c r="J113" s="155" t="s">
        <v>24</v>
      </c>
      <c r="K113" s="55"/>
    </row>
    <row r="114" spans="1:11" s="53" customFormat="1" ht="90" outlineLevel="3">
      <c r="A114" s="146">
        <v>65</v>
      </c>
      <c r="B114" s="150" t="s">
        <v>253</v>
      </c>
      <c r="C114" s="150"/>
      <c r="D114" s="151">
        <v>12.1</v>
      </c>
      <c r="E114" s="147">
        <v>24573</v>
      </c>
      <c r="F114" s="147">
        <v>24573</v>
      </c>
      <c r="G114" s="152"/>
      <c r="H114" s="160" t="s">
        <v>254</v>
      </c>
      <c r="I114" s="154" t="s">
        <v>127</v>
      </c>
      <c r="J114" s="141" t="s">
        <v>24</v>
      </c>
      <c r="K114" s="55"/>
    </row>
    <row r="115" spans="1:11" s="53" customFormat="1" ht="90" outlineLevel="3">
      <c r="A115" s="146">
        <v>66</v>
      </c>
      <c r="B115" s="150" t="s">
        <v>255</v>
      </c>
      <c r="C115" s="150"/>
      <c r="D115" s="151">
        <v>17.6</v>
      </c>
      <c r="E115" s="147">
        <v>35742</v>
      </c>
      <c r="F115" s="147">
        <v>35742</v>
      </c>
      <c r="G115" s="152"/>
      <c r="H115" s="160" t="s">
        <v>254</v>
      </c>
      <c r="I115" s="154" t="s">
        <v>127</v>
      </c>
      <c r="J115" s="155" t="s">
        <v>24</v>
      </c>
      <c r="K115" s="55"/>
    </row>
    <row r="116" spans="1:11" s="53" customFormat="1" ht="90" outlineLevel="3">
      <c r="A116" s="146">
        <v>67</v>
      </c>
      <c r="B116" s="150" t="s">
        <v>256</v>
      </c>
      <c r="C116" s="150"/>
      <c r="D116" s="151">
        <v>11.6</v>
      </c>
      <c r="E116" s="147">
        <v>23557</v>
      </c>
      <c r="F116" s="147">
        <v>23557</v>
      </c>
      <c r="G116" s="152"/>
      <c r="H116" s="160" t="s">
        <v>254</v>
      </c>
      <c r="I116" s="154" t="s">
        <v>127</v>
      </c>
      <c r="J116" s="155" t="s">
        <v>24</v>
      </c>
      <c r="K116" s="55"/>
    </row>
    <row r="117" spans="1:11" s="53" customFormat="1" ht="90" outlineLevel="3">
      <c r="A117" s="146">
        <v>68</v>
      </c>
      <c r="B117" s="150" t="s">
        <v>257</v>
      </c>
      <c r="C117" s="150"/>
      <c r="D117" s="151">
        <v>16.7</v>
      </c>
      <c r="E117" s="147">
        <v>33914</v>
      </c>
      <c r="F117" s="147">
        <v>33914</v>
      </c>
      <c r="G117" s="152"/>
      <c r="H117" s="160" t="s">
        <v>254</v>
      </c>
      <c r="I117" s="154" t="s">
        <v>127</v>
      </c>
      <c r="J117" s="155" t="s">
        <v>24</v>
      </c>
      <c r="K117" s="55"/>
    </row>
    <row r="118" spans="1:11" s="53" customFormat="1" ht="90" outlineLevel="3">
      <c r="A118" s="146">
        <v>69</v>
      </c>
      <c r="B118" s="150" t="s">
        <v>258</v>
      </c>
      <c r="C118" s="150"/>
      <c r="D118" s="151">
        <v>17.6</v>
      </c>
      <c r="E118" s="147">
        <v>35742</v>
      </c>
      <c r="F118" s="147">
        <v>35742</v>
      </c>
      <c r="G118" s="152"/>
      <c r="H118" s="160" t="s">
        <v>254</v>
      </c>
      <c r="I118" s="154" t="s">
        <v>127</v>
      </c>
      <c r="J118" s="155" t="s">
        <v>24</v>
      </c>
      <c r="K118" s="55"/>
    </row>
    <row r="119" spans="1:11" s="53" customFormat="1" ht="90" outlineLevel="3">
      <c r="A119" s="146">
        <v>70</v>
      </c>
      <c r="B119" s="150" t="s">
        <v>259</v>
      </c>
      <c r="C119" s="150"/>
      <c r="D119" s="151">
        <v>17.1</v>
      </c>
      <c r="E119" s="147">
        <v>34727</v>
      </c>
      <c r="F119" s="147">
        <v>34727</v>
      </c>
      <c r="G119" s="152"/>
      <c r="H119" s="160" t="s">
        <v>254</v>
      </c>
      <c r="I119" s="154" t="s">
        <v>127</v>
      </c>
      <c r="J119" s="155" t="s">
        <v>24</v>
      </c>
      <c r="K119" s="55"/>
    </row>
    <row r="120" spans="1:11" s="53" customFormat="1" ht="90" outlineLevel="3">
      <c r="A120" s="146">
        <v>71</v>
      </c>
      <c r="B120" s="150" t="s">
        <v>260</v>
      </c>
      <c r="C120" s="150"/>
      <c r="D120" s="151">
        <v>20.6</v>
      </c>
      <c r="E120" s="147">
        <v>41834</v>
      </c>
      <c r="F120" s="147">
        <v>41834</v>
      </c>
      <c r="G120" s="152"/>
      <c r="H120" s="160" t="s">
        <v>254</v>
      </c>
      <c r="I120" s="154" t="s">
        <v>127</v>
      </c>
      <c r="J120" s="155" t="s">
        <v>24</v>
      </c>
      <c r="K120" s="55"/>
    </row>
    <row r="121" spans="1:11" s="53" customFormat="1" ht="90" outlineLevel="3">
      <c r="A121" s="146">
        <v>72</v>
      </c>
      <c r="B121" s="150" t="s">
        <v>261</v>
      </c>
      <c r="C121" s="150"/>
      <c r="D121" s="151">
        <v>12.9</v>
      </c>
      <c r="E121" s="147">
        <v>26197</v>
      </c>
      <c r="F121" s="147">
        <v>26197</v>
      </c>
      <c r="G121" s="152"/>
      <c r="H121" s="160" t="s">
        <v>254</v>
      </c>
      <c r="I121" s="154" t="s">
        <v>127</v>
      </c>
      <c r="J121" s="155" t="s">
        <v>24</v>
      </c>
      <c r="K121" s="55"/>
    </row>
    <row r="122" spans="1:11" s="53" customFormat="1" ht="90" outlineLevel="3">
      <c r="A122" s="146">
        <v>73</v>
      </c>
      <c r="B122" s="150" t="s">
        <v>262</v>
      </c>
      <c r="C122" s="150"/>
      <c r="D122" s="151">
        <v>17.3</v>
      </c>
      <c r="E122" s="147">
        <v>35133</v>
      </c>
      <c r="F122" s="147">
        <v>35133</v>
      </c>
      <c r="G122" s="152"/>
      <c r="H122" s="160" t="s">
        <v>254</v>
      </c>
      <c r="I122" s="154" t="s">
        <v>127</v>
      </c>
      <c r="J122" s="155" t="s">
        <v>24</v>
      </c>
      <c r="K122" s="55"/>
    </row>
    <row r="123" spans="1:11" s="53" customFormat="1" ht="90" outlineLevel="3">
      <c r="A123" s="146">
        <v>74</v>
      </c>
      <c r="B123" s="150" t="s">
        <v>263</v>
      </c>
      <c r="C123" s="150"/>
      <c r="D123" s="151">
        <v>12.9</v>
      </c>
      <c r="E123" s="147">
        <v>26197</v>
      </c>
      <c r="F123" s="147">
        <v>26197</v>
      </c>
      <c r="G123" s="152"/>
      <c r="H123" s="160" t="s">
        <v>254</v>
      </c>
      <c r="I123" s="154" t="s">
        <v>127</v>
      </c>
      <c r="J123" s="141" t="s">
        <v>24</v>
      </c>
      <c r="K123" s="55"/>
    </row>
    <row r="124" spans="1:11" s="53" customFormat="1" ht="90" outlineLevel="3">
      <c r="A124" s="146">
        <v>75</v>
      </c>
      <c r="B124" s="150" t="s">
        <v>264</v>
      </c>
      <c r="C124" s="150"/>
      <c r="D124" s="151">
        <v>12.9</v>
      </c>
      <c r="E124" s="147">
        <v>26197</v>
      </c>
      <c r="F124" s="147">
        <v>26197</v>
      </c>
      <c r="G124" s="152"/>
      <c r="H124" s="160" t="s">
        <v>254</v>
      </c>
      <c r="I124" s="154" t="s">
        <v>127</v>
      </c>
      <c r="J124" s="155" t="s">
        <v>24</v>
      </c>
      <c r="K124" s="55"/>
    </row>
    <row r="125" spans="1:11" s="53" customFormat="1" ht="90" outlineLevel="3">
      <c r="A125" s="146">
        <v>76</v>
      </c>
      <c r="B125" s="150" t="s">
        <v>265</v>
      </c>
      <c r="C125" s="150"/>
      <c r="D125" s="151">
        <v>17.6</v>
      </c>
      <c r="E125" s="147">
        <v>35742</v>
      </c>
      <c r="F125" s="147">
        <v>35742</v>
      </c>
      <c r="G125" s="152"/>
      <c r="H125" s="160" t="s">
        <v>254</v>
      </c>
      <c r="I125" s="154" t="s">
        <v>127</v>
      </c>
      <c r="J125" s="155" t="s">
        <v>24</v>
      </c>
      <c r="K125" s="55"/>
    </row>
    <row r="126" spans="1:11" s="53" customFormat="1" ht="90" outlineLevel="3">
      <c r="A126" s="146">
        <v>77</v>
      </c>
      <c r="B126" s="150" t="s">
        <v>266</v>
      </c>
      <c r="C126" s="150"/>
      <c r="D126" s="151">
        <v>22.1</v>
      </c>
      <c r="E126" s="147">
        <v>44880</v>
      </c>
      <c r="F126" s="147">
        <v>44880</v>
      </c>
      <c r="G126" s="152"/>
      <c r="H126" s="160" t="s">
        <v>254</v>
      </c>
      <c r="I126" s="154" t="s">
        <v>127</v>
      </c>
      <c r="J126" s="155" t="s">
        <v>24</v>
      </c>
      <c r="K126" s="55"/>
    </row>
    <row r="127" spans="1:11" s="53" customFormat="1" ht="90" outlineLevel="3">
      <c r="A127" s="146">
        <v>78</v>
      </c>
      <c r="B127" s="150" t="s">
        <v>267</v>
      </c>
      <c r="C127" s="150"/>
      <c r="D127" s="151">
        <v>16.6</v>
      </c>
      <c r="E127" s="147">
        <v>33711</v>
      </c>
      <c r="F127" s="147">
        <v>33711</v>
      </c>
      <c r="G127" s="152"/>
      <c r="H127" s="160" t="s">
        <v>254</v>
      </c>
      <c r="I127" s="154" t="s">
        <v>127</v>
      </c>
      <c r="J127" s="155" t="s">
        <v>24</v>
      </c>
      <c r="K127" s="55"/>
    </row>
    <row r="128" spans="1:11" s="53" customFormat="1" ht="90" outlineLevel="3">
      <c r="A128" s="146">
        <v>79</v>
      </c>
      <c r="B128" s="150" t="s">
        <v>268</v>
      </c>
      <c r="C128" s="150"/>
      <c r="D128" s="151">
        <v>11.8</v>
      </c>
      <c r="E128" s="147">
        <v>23963</v>
      </c>
      <c r="F128" s="147">
        <v>23963</v>
      </c>
      <c r="G128" s="152"/>
      <c r="H128" s="160" t="s">
        <v>254</v>
      </c>
      <c r="I128" s="154" t="s">
        <v>127</v>
      </c>
      <c r="J128" s="141" t="s">
        <v>24</v>
      </c>
      <c r="K128" s="55"/>
    </row>
    <row r="129" spans="1:11" s="53" customFormat="1" ht="90" outlineLevel="3">
      <c r="A129" s="146">
        <v>80</v>
      </c>
      <c r="B129" s="150" t="s">
        <v>269</v>
      </c>
      <c r="C129" s="150"/>
      <c r="D129" s="151">
        <v>16.6</v>
      </c>
      <c r="E129" s="147">
        <v>33711</v>
      </c>
      <c r="F129" s="147">
        <v>33711</v>
      </c>
      <c r="G129" s="152"/>
      <c r="H129" s="160" t="s">
        <v>254</v>
      </c>
      <c r="I129" s="154" t="s">
        <v>127</v>
      </c>
      <c r="J129" s="155" t="s">
        <v>24</v>
      </c>
      <c r="K129" s="55"/>
    </row>
    <row r="130" spans="1:11" s="53" customFormat="1" ht="90" outlineLevel="3">
      <c r="A130" s="146">
        <v>81</v>
      </c>
      <c r="B130" s="150" t="s">
        <v>270</v>
      </c>
      <c r="C130" s="150"/>
      <c r="D130" s="151">
        <v>11.8</v>
      </c>
      <c r="E130" s="147">
        <v>23963</v>
      </c>
      <c r="F130" s="147">
        <v>23963</v>
      </c>
      <c r="G130" s="152"/>
      <c r="H130" s="160" t="s">
        <v>254</v>
      </c>
      <c r="I130" s="154" t="s">
        <v>127</v>
      </c>
      <c r="J130" s="155" t="s">
        <v>24</v>
      </c>
      <c r="K130" s="55"/>
    </row>
    <row r="131" spans="1:11" s="53" customFormat="1" ht="90" outlineLevel="3">
      <c r="A131" s="146">
        <v>82</v>
      </c>
      <c r="B131" s="150" t="s">
        <v>271</v>
      </c>
      <c r="C131" s="150"/>
      <c r="D131" s="151">
        <v>11.6</v>
      </c>
      <c r="E131" s="147">
        <v>23557</v>
      </c>
      <c r="F131" s="147">
        <v>23557</v>
      </c>
      <c r="G131" s="152"/>
      <c r="H131" s="160" t="s">
        <v>254</v>
      </c>
      <c r="I131" s="154" t="s">
        <v>127</v>
      </c>
      <c r="J131" s="155" t="s">
        <v>24</v>
      </c>
      <c r="K131" s="55"/>
    </row>
    <row r="132" spans="1:11" s="53" customFormat="1" ht="90" outlineLevel="3">
      <c r="A132" s="146">
        <v>83</v>
      </c>
      <c r="B132" s="150" t="s">
        <v>272</v>
      </c>
      <c r="C132" s="150"/>
      <c r="D132" s="151">
        <v>13</v>
      </c>
      <c r="E132" s="147">
        <v>26400</v>
      </c>
      <c r="F132" s="147">
        <v>26400</v>
      </c>
      <c r="G132" s="152"/>
      <c r="H132" s="160" t="s">
        <v>254</v>
      </c>
      <c r="I132" s="154" t="s">
        <v>127</v>
      </c>
      <c r="J132" s="141" t="s">
        <v>24</v>
      </c>
      <c r="K132" s="55"/>
    </row>
    <row r="133" spans="1:11" s="53" customFormat="1" ht="90" outlineLevel="3">
      <c r="A133" s="146">
        <v>84</v>
      </c>
      <c r="B133" s="150" t="s">
        <v>273</v>
      </c>
      <c r="C133" s="150"/>
      <c r="D133" s="151">
        <v>16.8</v>
      </c>
      <c r="E133" s="147">
        <v>34117</v>
      </c>
      <c r="F133" s="147">
        <v>34117</v>
      </c>
      <c r="G133" s="152"/>
      <c r="H133" s="160" t="s">
        <v>254</v>
      </c>
      <c r="I133" s="154" t="s">
        <v>127</v>
      </c>
      <c r="J133" s="155" t="s">
        <v>24</v>
      </c>
      <c r="K133" s="55"/>
    </row>
    <row r="134" spans="1:11" s="53" customFormat="1" ht="90" outlineLevel="3">
      <c r="A134" s="146">
        <v>85</v>
      </c>
      <c r="B134" s="150" t="s">
        <v>274</v>
      </c>
      <c r="C134" s="150"/>
      <c r="D134" s="151">
        <v>12.3</v>
      </c>
      <c r="E134" s="147">
        <v>24979</v>
      </c>
      <c r="F134" s="147">
        <v>24979</v>
      </c>
      <c r="G134" s="152"/>
      <c r="H134" s="160" t="s">
        <v>254</v>
      </c>
      <c r="I134" s="154" t="s">
        <v>127</v>
      </c>
      <c r="J134" s="141" t="s">
        <v>24</v>
      </c>
      <c r="K134" s="55"/>
    </row>
    <row r="135" spans="1:11" s="53" customFormat="1" ht="90" outlineLevel="3">
      <c r="A135" s="146">
        <v>86</v>
      </c>
      <c r="B135" s="150" t="s">
        <v>275</v>
      </c>
      <c r="C135" s="150"/>
      <c r="D135" s="151">
        <v>16.7</v>
      </c>
      <c r="E135" s="147">
        <v>33914</v>
      </c>
      <c r="F135" s="147">
        <v>33914</v>
      </c>
      <c r="G135" s="152"/>
      <c r="H135" s="160" t="s">
        <v>254</v>
      </c>
      <c r="I135" s="154" t="s">
        <v>127</v>
      </c>
      <c r="J135" s="155" t="s">
        <v>24</v>
      </c>
      <c r="K135" s="55"/>
    </row>
    <row r="136" spans="1:11" s="53" customFormat="1" ht="90" outlineLevel="3">
      <c r="A136" s="146">
        <v>87</v>
      </c>
      <c r="B136" s="150" t="s">
        <v>276</v>
      </c>
      <c r="C136" s="150"/>
      <c r="D136" s="151">
        <v>12.5</v>
      </c>
      <c r="E136" s="147">
        <v>25385</v>
      </c>
      <c r="F136" s="147">
        <v>25385</v>
      </c>
      <c r="G136" s="152"/>
      <c r="H136" s="160" t="s">
        <v>254</v>
      </c>
      <c r="I136" s="154" t="s">
        <v>127</v>
      </c>
      <c r="J136" s="155" t="s">
        <v>24</v>
      </c>
      <c r="K136" s="55"/>
    </row>
    <row r="137" spans="1:11" s="53" customFormat="1" ht="114.75" outlineLevel="3">
      <c r="A137" s="146">
        <v>88</v>
      </c>
      <c r="B137" s="150" t="s">
        <v>277</v>
      </c>
      <c r="C137" s="150"/>
      <c r="D137" s="151">
        <v>12.5</v>
      </c>
      <c r="E137" s="147">
        <v>25385</v>
      </c>
      <c r="F137" s="147">
        <v>25385</v>
      </c>
      <c r="G137" s="152"/>
      <c r="H137" s="161" t="s">
        <v>278</v>
      </c>
      <c r="I137" s="154" t="s">
        <v>127</v>
      </c>
      <c r="J137" s="155" t="s">
        <v>24</v>
      </c>
      <c r="K137" s="55"/>
    </row>
    <row r="138" spans="1:11" s="53" customFormat="1" ht="90" outlineLevel="3">
      <c r="A138" s="146">
        <v>89</v>
      </c>
      <c r="B138" s="150" t="s">
        <v>279</v>
      </c>
      <c r="C138" s="150"/>
      <c r="D138" s="151">
        <v>12.7</v>
      </c>
      <c r="E138" s="147">
        <v>25791</v>
      </c>
      <c r="F138" s="147">
        <v>25791</v>
      </c>
      <c r="G138" s="152"/>
      <c r="H138" s="160" t="s">
        <v>254</v>
      </c>
      <c r="I138" s="154" t="s">
        <v>127</v>
      </c>
      <c r="J138" s="155" t="s">
        <v>24</v>
      </c>
      <c r="K138" s="55"/>
    </row>
    <row r="139" spans="1:11" s="53" customFormat="1" ht="90" outlineLevel="3">
      <c r="A139" s="146">
        <v>90</v>
      </c>
      <c r="B139" s="150" t="s">
        <v>280</v>
      </c>
      <c r="C139" s="150"/>
      <c r="D139" s="151">
        <v>12.8</v>
      </c>
      <c r="E139" s="147">
        <v>25994</v>
      </c>
      <c r="F139" s="147">
        <v>25994</v>
      </c>
      <c r="G139" s="152"/>
      <c r="H139" s="160" t="s">
        <v>254</v>
      </c>
      <c r="I139" s="154" t="s">
        <v>127</v>
      </c>
      <c r="J139" s="141" t="s">
        <v>24</v>
      </c>
      <c r="K139" s="55"/>
    </row>
    <row r="140" spans="1:11" s="53" customFormat="1" ht="90" outlineLevel="3">
      <c r="A140" s="146">
        <v>91</v>
      </c>
      <c r="B140" s="150" t="s">
        <v>281</v>
      </c>
      <c r="C140" s="150"/>
      <c r="D140" s="151">
        <v>16.6</v>
      </c>
      <c r="E140" s="147">
        <v>33711</v>
      </c>
      <c r="F140" s="147">
        <v>33711</v>
      </c>
      <c r="G140" s="152"/>
      <c r="H140" s="160" t="s">
        <v>254</v>
      </c>
      <c r="I140" s="154" t="s">
        <v>127</v>
      </c>
      <c r="J140" s="155" t="s">
        <v>24</v>
      </c>
      <c r="K140" s="55"/>
    </row>
    <row r="141" spans="1:11" s="53" customFormat="1" ht="90" outlineLevel="3">
      <c r="A141" s="146">
        <v>92</v>
      </c>
      <c r="B141" s="150" t="s">
        <v>282</v>
      </c>
      <c r="C141" s="150"/>
      <c r="D141" s="151">
        <v>22.1</v>
      </c>
      <c r="E141" s="147">
        <v>44890</v>
      </c>
      <c r="F141" s="147">
        <v>44890</v>
      </c>
      <c r="G141" s="152"/>
      <c r="H141" s="160" t="s">
        <v>254</v>
      </c>
      <c r="I141" s="154" t="s">
        <v>127</v>
      </c>
      <c r="J141" s="155" t="s">
        <v>24</v>
      </c>
      <c r="K141" s="55"/>
    </row>
    <row r="142" spans="1:11" s="53" customFormat="1" ht="78.75" customHeight="1" outlineLevel="3">
      <c r="A142" s="146">
        <v>93</v>
      </c>
      <c r="B142" s="150" t="s">
        <v>284</v>
      </c>
      <c r="C142" s="150"/>
      <c r="D142" s="151">
        <v>43.8</v>
      </c>
      <c r="E142" s="147">
        <v>72956</v>
      </c>
      <c r="F142" s="147">
        <v>12565</v>
      </c>
      <c r="G142" s="152"/>
      <c r="H142" s="160" t="s">
        <v>283</v>
      </c>
      <c r="I142" s="154" t="s">
        <v>127</v>
      </c>
      <c r="J142" s="141" t="s">
        <v>24</v>
      </c>
      <c r="K142" s="55"/>
    </row>
    <row r="143" spans="1:11" s="53" customFormat="1" ht="90" outlineLevel="3">
      <c r="A143" s="146">
        <v>94</v>
      </c>
      <c r="B143" s="150" t="s">
        <v>285</v>
      </c>
      <c r="C143" s="150"/>
      <c r="D143" s="151">
        <v>35.6</v>
      </c>
      <c r="E143" s="147">
        <v>59297</v>
      </c>
      <c r="F143" s="147">
        <v>10212</v>
      </c>
      <c r="G143" s="152"/>
      <c r="H143" s="160" t="s">
        <v>283</v>
      </c>
      <c r="I143" s="154" t="s">
        <v>127</v>
      </c>
      <c r="J143" s="155" t="s">
        <v>24</v>
      </c>
      <c r="K143" s="55"/>
    </row>
    <row r="144" spans="1:11" s="53" customFormat="1" ht="90" outlineLevel="3">
      <c r="A144" s="146">
        <v>95</v>
      </c>
      <c r="B144" s="150" t="s">
        <v>286</v>
      </c>
      <c r="C144" s="150"/>
      <c r="D144" s="151">
        <v>65.4</v>
      </c>
      <c r="E144" s="147">
        <v>108934</v>
      </c>
      <c r="F144" s="147">
        <v>18761</v>
      </c>
      <c r="G144" s="152"/>
      <c r="H144" s="160" t="s">
        <v>283</v>
      </c>
      <c r="I144" s="154" t="s">
        <v>127</v>
      </c>
      <c r="J144" s="155" t="s">
        <v>24</v>
      </c>
      <c r="K144" s="55"/>
    </row>
    <row r="145" spans="1:11" s="53" customFormat="1" ht="90" outlineLevel="3">
      <c r="A145" s="146">
        <v>96</v>
      </c>
      <c r="B145" s="150" t="s">
        <v>287</v>
      </c>
      <c r="C145" s="150"/>
      <c r="D145" s="151">
        <v>43.3</v>
      </c>
      <c r="E145" s="147">
        <v>72123</v>
      </c>
      <c r="F145" s="147">
        <v>12421</v>
      </c>
      <c r="G145" s="152"/>
      <c r="H145" s="160" t="s">
        <v>283</v>
      </c>
      <c r="I145" s="154" t="s">
        <v>127</v>
      </c>
      <c r="J145" s="155" t="s">
        <v>24</v>
      </c>
      <c r="K145" s="55"/>
    </row>
    <row r="146" spans="1:11" s="53" customFormat="1" ht="90" outlineLevel="3">
      <c r="A146" s="146">
        <v>97</v>
      </c>
      <c r="B146" s="150" t="s">
        <v>288</v>
      </c>
      <c r="C146" s="150"/>
      <c r="D146" s="151">
        <v>54.9</v>
      </c>
      <c r="E146" s="147">
        <v>91444</v>
      </c>
      <c r="F146" s="147">
        <v>15749</v>
      </c>
      <c r="G146" s="152"/>
      <c r="H146" s="160" t="s">
        <v>283</v>
      </c>
      <c r="I146" s="154" t="s">
        <v>127</v>
      </c>
      <c r="J146" s="155" t="s">
        <v>24</v>
      </c>
      <c r="K146" s="55"/>
    </row>
    <row r="147" spans="1:11" s="53" customFormat="1" ht="12.75" outlineLevel="3">
      <c r="A147" s="162"/>
      <c r="B147" s="163" t="s">
        <v>919</v>
      </c>
      <c r="C147" s="164"/>
      <c r="D147" s="165">
        <f>D50+D51+D52+D53+D54+D55+D56+D57+D58+D59+D60+D61+D62+D63+D64+D65+D66+D67+D68+D69+D70+D71+D72+D73+D74+D75+D76+D77+D78+D79++D80+D81+D82+D83+D84+D85+D86+D87+D88+D89+D90+D91+D92+D93+D94+D95+D96+D97+D98+D99+D100+D101+D102+D103+D104+D105+D106+D107+D108+D109+D110+D111+D112+D113+D114+D115+D116+D117+D118+D119+D120+D121+D122+D123+D124+D125+D126+D127+D128+D129+D130+D131+D132+D133+D134+D135+D136+D137+D138+D139+D140+D141+D142+D143+D144+D145+D146</f>
        <v>3980.2300000000005</v>
      </c>
      <c r="E147" s="166">
        <f>E50+E51+E52+E53+E54+E55+E56+E57+E58+E59+E60+E61+E62+E63+E64+E65+E66+E67+E68+E69+E70+E71+E72+E73+E74+E75+E76+E77+E78+E79+E79+E80+E81+E82+E83+E84+E85+E86+E87+E88+E89+E90+E91+E92+E93+E94+E94+E95+E96+E97+E98+E99+E100+E101+E102+E103+E104+E105+E106+E107+E108+E109+E110+E111+E112+E113+E114+E115+E116+E117+E118+E119+E120+E121+E122+E123+E124+E125+E126+E127+E128+E129+E130+E131+E132+E133+E134+E135+E136+E137+E138+E139+E140+E141+E142+E143+E144+E145+E146</f>
        <v>8700303.739999993</v>
      </c>
      <c r="F147" s="166">
        <f>F50+F51+F52+F53+F54+F55+F56+F57+F58+F59+F60+F61+F62+F63+F64+F65+F66+F67+F68+F69+F70+F71+F72+F73+F74+F75+F76+F77+F78+F79+F80+F81+F82+F83+F84+F85+F86+F87+F88+F89+F90+F91+F92+F93+F94+F95+F96+F97+F98+F99+F100+F101+F102+F103+F104+F105+F106+F107+F108+F109+F110+F111+F112+F113+F114+F115+F116+F117+F118+F119+F120+F121+F122+F123+F124+F125+F126+F127+F128+F129+F130+F131+F132+F133+F134+F135+F136+F137+F138+F139+F140+F141+F142+F143+F144+F145+F146</f>
        <v>3000510.04</v>
      </c>
      <c r="G147" s="167"/>
      <c r="H147" s="168"/>
      <c r="I147" s="169"/>
      <c r="J147" s="167"/>
      <c r="K147" s="55"/>
    </row>
    <row r="148" spans="1:11" s="53" customFormat="1" ht="14.25" customHeight="1" outlineLevel="3">
      <c r="A148" s="212" t="s">
        <v>28</v>
      </c>
      <c r="B148" s="212"/>
      <c r="C148" s="212"/>
      <c r="D148" s="212"/>
      <c r="E148" s="212"/>
      <c r="F148" s="212"/>
      <c r="G148" s="212"/>
      <c r="H148" s="212"/>
      <c r="I148" s="212"/>
      <c r="J148" s="212"/>
      <c r="K148" s="55"/>
    </row>
    <row r="149" spans="1:11" s="53" customFormat="1" ht="93" customHeight="1" outlineLevel="3">
      <c r="A149" s="146">
        <v>1</v>
      </c>
      <c r="B149" s="170" t="s">
        <v>289</v>
      </c>
      <c r="C149" s="170"/>
      <c r="D149" s="171">
        <v>24.1</v>
      </c>
      <c r="E149" s="172">
        <v>379522</v>
      </c>
      <c r="F149" s="172">
        <v>5267</v>
      </c>
      <c r="G149" s="152"/>
      <c r="H149" s="173" t="s">
        <v>290</v>
      </c>
      <c r="I149" s="174" t="s">
        <v>127</v>
      </c>
      <c r="J149" s="155" t="s">
        <v>24</v>
      </c>
      <c r="K149" s="55"/>
    </row>
    <row r="150" spans="1:11" s="53" customFormat="1" ht="87" customHeight="1" outlineLevel="3">
      <c r="A150" s="146">
        <f>A149+1</f>
        <v>2</v>
      </c>
      <c r="B150" s="170" t="s">
        <v>291</v>
      </c>
      <c r="C150" s="170"/>
      <c r="D150" s="171">
        <v>18.9</v>
      </c>
      <c r="E150" s="172">
        <v>297633</v>
      </c>
      <c r="F150" s="172">
        <v>4129.35</v>
      </c>
      <c r="G150" s="152"/>
      <c r="H150" s="173" t="s">
        <v>290</v>
      </c>
      <c r="I150" s="174" t="s">
        <v>127</v>
      </c>
      <c r="J150" s="155" t="s">
        <v>24</v>
      </c>
      <c r="K150" s="55"/>
    </row>
    <row r="151" spans="1:11" s="53" customFormat="1" ht="94.5" customHeight="1" outlineLevel="3">
      <c r="A151" s="146">
        <f>A150+1</f>
        <v>3</v>
      </c>
      <c r="B151" s="170" t="s">
        <v>292</v>
      </c>
      <c r="C151" s="170"/>
      <c r="D151" s="171">
        <v>11.8</v>
      </c>
      <c r="E151" s="172">
        <v>185824</v>
      </c>
      <c r="F151" s="172">
        <v>2575</v>
      </c>
      <c r="G151" s="152"/>
      <c r="H151" s="173" t="s">
        <v>290</v>
      </c>
      <c r="I151" s="174" t="s">
        <v>127</v>
      </c>
      <c r="J151" s="155" t="s">
        <v>24</v>
      </c>
      <c r="K151" s="55"/>
    </row>
    <row r="152" spans="1:11" s="53" customFormat="1" ht="90" outlineLevel="3">
      <c r="A152" s="146">
        <f>A151+1</f>
        <v>4</v>
      </c>
      <c r="B152" s="170" t="s">
        <v>293</v>
      </c>
      <c r="C152" s="170"/>
      <c r="D152" s="171">
        <v>6.9</v>
      </c>
      <c r="E152" s="172">
        <v>108659</v>
      </c>
      <c r="F152" s="172">
        <v>1505</v>
      </c>
      <c r="G152" s="152"/>
      <c r="H152" s="173" t="s">
        <v>290</v>
      </c>
      <c r="I152" s="174" t="s">
        <v>127</v>
      </c>
      <c r="J152" s="155" t="s">
        <v>24</v>
      </c>
      <c r="K152" s="18">
        <v>6</v>
      </c>
    </row>
    <row r="153" spans="1:11" s="53" customFormat="1" ht="90" outlineLevel="3">
      <c r="A153" s="146">
        <f>A152+1</f>
        <v>5</v>
      </c>
      <c r="B153" s="170" t="s">
        <v>294</v>
      </c>
      <c r="C153" s="170"/>
      <c r="D153" s="171">
        <v>46.5</v>
      </c>
      <c r="E153" s="172">
        <v>732272</v>
      </c>
      <c r="F153" s="172">
        <v>10165</v>
      </c>
      <c r="G153" s="152"/>
      <c r="H153" s="173" t="s">
        <v>290</v>
      </c>
      <c r="I153" s="174" t="s">
        <v>127</v>
      </c>
      <c r="J153" s="155" t="s">
        <v>24</v>
      </c>
      <c r="K153" s="18" t="s">
        <v>295</v>
      </c>
    </row>
    <row r="154" spans="1:11" s="53" customFormat="1" ht="65.25" customHeight="1" outlineLevel="3">
      <c r="A154" s="146">
        <f>A153+1</f>
        <v>6</v>
      </c>
      <c r="B154" s="170" t="s">
        <v>296</v>
      </c>
      <c r="C154" s="170"/>
      <c r="D154" s="171">
        <v>2.4</v>
      </c>
      <c r="E154" s="172">
        <v>37794</v>
      </c>
      <c r="F154" s="172">
        <v>518</v>
      </c>
      <c r="G154" s="152"/>
      <c r="H154" s="173" t="s">
        <v>290</v>
      </c>
      <c r="I154" s="174" t="s">
        <v>127</v>
      </c>
      <c r="J154" s="141" t="s">
        <v>24</v>
      </c>
      <c r="K154" s="18" t="s">
        <v>295</v>
      </c>
    </row>
    <row r="155" spans="1:11" s="53" customFormat="1" ht="65.25" customHeight="1" outlineLevel="3">
      <c r="A155" s="146">
        <v>7</v>
      </c>
      <c r="B155" s="170" t="s">
        <v>901</v>
      </c>
      <c r="C155" s="170"/>
      <c r="D155" s="171">
        <v>15.4</v>
      </c>
      <c r="E155" s="172">
        <v>31275</v>
      </c>
      <c r="F155" s="172">
        <v>31275</v>
      </c>
      <c r="G155" s="152"/>
      <c r="H155" s="173" t="s">
        <v>254</v>
      </c>
      <c r="I155" s="174" t="s">
        <v>127</v>
      </c>
      <c r="J155" s="155" t="s">
        <v>24</v>
      </c>
      <c r="K155" s="141" t="s">
        <v>907</v>
      </c>
    </row>
    <row r="156" spans="1:11" s="53" customFormat="1" ht="87.75" customHeight="1" outlineLevel="3">
      <c r="A156" s="146">
        <v>8</v>
      </c>
      <c r="B156" s="170" t="s">
        <v>902</v>
      </c>
      <c r="C156" s="170"/>
      <c r="D156" s="171">
        <v>5.8</v>
      </c>
      <c r="E156" s="172">
        <v>11779</v>
      </c>
      <c r="F156" s="172">
        <v>11779</v>
      </c>
      <c r="G156" s="152"/>
      <c r="H156" s="160" t="s">
        <v>254</v>
      </c>
      <c r="I156" s="174" t="s">
        <v>127</v>
      </c>
      <c r="J156" s="155" t="s">
        <v>24</v>
      </c>
      <c r="K156" s="141" t="s">
        <v>907</v>
      </c>
    </row>
    <row r="157" spans="1:11" s="53" customFormat="1" ht="87.75" customHeight="1" outlineLevel="3">
      <c r="A157" s="146">
        <v>9</v>
      </c>
      <c r="B157" s="170" t="s">
        <v>298</v>
      </c>
      <c r="C157" s="170"/>
      <c r="D157" s="171">
        <v>12.6</v>
      </c>
      <c r="E157" s="172">
        <v>25588</v>
      </c>
      <c r="F157" s="172">
        <v>25588</v>
      </c>
      <c r="G157" s="152"/>
      <c r="H157" s="160" t="s">
        <v>906</v>
      </c>
      <c r="I157" s="174" t="s">
        <v>127</v>
      </c>
      <c r="J157" s="155" t="s">
        <v>24</v>
      </c>
      <c r="K157" s="18" t="s">
        <v>328</v>
      </c>
    </row>
    <row r="158" spans="1:11" s="53" customFormat="1" ht="87.75" customHeight="1" outlineLevel="3">
      <c r="A158" s="146">
        <v>10</v>
      </c>
      <c r="B158" s="170" t="s">
        <v>299</v>
      </c>
      <c r="C158" s="170"/>
      <c r="D158" s="171">
        <v>5.8</v>
      </c>
      <c r="E158" s="172">
        <v>11779</v>
      </c>
      <c r="F158" s="172">
        <v>11779</v>
      </c>
      <c r="G158" s="152"/>
      <c r="H158" s="160" t="s">
        <v>254</v>
      </c>
      <c r="I158" s="174" t="s">
        <v>127</v>
      </c>
      <c r="J158" s="155" t="s">
        <v>24</v>
      </c>
      <c r="K158" s="18" t="s">
        <v>334</v>
      </c>
    </row>
    <row r="159" spans="1:11" s="53" customFormat="1" ht="87.75" customHeight="1" outlineLevel="3">
      <c r="A159" s="146">
        <v>11</v>
      </c>
      <c r="B159" s="170" t="s">
        <v>300</v>
      </c>
      <c r="C159" s="170"/>
      <c r="D159" s="171">
        <v>8.9</v>
      </c>
      <c r="E159" s="172">
        <v>18074</v>
      </c>
      <c r="F159" s="172">
        <v>18074</v>
      </c>
      <c r="G159" s="152"/>
      <c r="H159" s="160" t="s">
        <v>254</v>
      </c>
      <c r="I159" s="174" t="s">
        <v>127</v>
      </c>
      <c r="J159" s="155" t="s">
        <v>24</v>
      </c>
      <c r="K159" s="18" t="s">
        <v>329</v>
      </c>
    </row>
    <row r="160" spans="1:11" s="53" customFormat="1" ht="85.5" customHeight="1" outlineLevel="3">
      <c r="A160" s="146">
        <v>12</v>
      </c>
      <c r="B160" s="170" t="s">
        <v>903</v>
      </c>
      <c r="C160" s="170"/>
      <c r="D160" s="171">
        <v>5.3</v>
      </c>
      <c r="E160" s="172">
        <v>10763</v>
      </c>
      <c r="F160" s="172">
        <v>10763</v>
      </c>
      <c r="G160" s="152"/>
      <c r="H160" s="160" t="s">
        <v>254</v>
      </c>
      <c r="I160" s="174" t="s">
        <v>127</v>
      </c>
      <c r="J160" s="155" t="s">
        <v>24</v>
      </c>
      <c r="K160" s="141" t="s">
        <v>907</v>
      </c>
    </row>
    <row r="161" spans="1:11" s="53" customFormat="1" ht="85.5" customHeight="1" outlineLevel="3">
      <c r="A161" s="146">
        <v>13</v>
      </c>
      <c r="B161" s="170" t="s">
        <v>301</v>
      </c>
      <c r="C161" s="170"/>
      <c r="D161" s="171">
        <v>10.6</v>
      </c>
      <c r="E161" s="172">
        <v>21526</v>
      </c>
      <c r="F161" s="172">
        <v>21526</v>
      </c>
      <c r="G161" s="152"/>
      <c r="H161" s="160" t="s">
        <v>254</v>
      </c>
      <c r="I161" s="174" t="s">
        <v>127</v>
      </c>
      <c r="J161" s="155"/>
      <c r="K161" s="18" t="s">
        <v>330</v>
      </c>
    </row>
    <row r="162" spans="1:11" s="53" customFormat="1" ht="85.5" customHeight="1" outlineLevel="3">
      <c r="A162" s="146">
        <v>14</v>
      </c>
      <c r="B162" s="170" t="s">
        <v>302</v>
      </c>
      <c r="C162" s="170"/>
      <c r="D162" s="171">
        <v>6.8</v>
      </c>
      <c r="E162" s="172">
        <v>13809</v>
      </c>
      <c r="F162" s="172">
        <v>13809</v>
      </c>
      <c r="G162" s="152"/>
      <c r="H162" s="160" t="s">
        <v>254</v>
      </c>
      <c r="I162" s="174" t="s">
        <v>127</v>
      </c>
      <c r="J162" s="155" t="s">
        <v>24</v>
      </c>
      <c r="K162" s="18" t="s">
        <v>331</v>
      </c>
    </row>
    <row r="163" spans="1:11" s="53" customFormat="1" ht="85.5" customHeight="1" outlineLevel="3">
      <c r="A163" s="146">
        <v>15</v>
      </c>
      <c r="B163" s="170" t="s">
        <v>303</v>
      </c>
      <c r="C163" s="170"/>
      <c r="D163" s="171">
        <v>8.2</v>
      </c>
      <c r="E163" s="172">
        <v>16653</v>
      </c>
      <c r="F163" s="172">
        <v>16653</v>
      </c>
      <c r="G163" s="152"/>
      <c r="H163" s="160" t="s">
        <v>254</v>
      </c>
      <c r="I163" s="174" t="s">
        <v>127</v>
      </c>
      <c r="J163" s="155" t="s">
        <v>24</v>
      </c>
      <c r="K163" s="18" t="s">
        <v>332</v>
      </c>
    </row>
    <row r="164" spans="1:11" s="53" customFormat="1" ht="85.5" customHeight="1" outlineLevel="3">
      <c r="A164" s="146">
        <v>16</v>
      </c>
      <c r="B164" s="170" t="s">
        <v>304</v>
      </c>
      <c r="C164" s="170"/>
      <c r="D164" s="171">
        <v>44.4</v>
      </c>
      <c r="E164" s="172">
        <v>90167</v>
      </c>
      <c r="F164" s="172">
        <v>90167</v>
      </c>
      <c r="G164" s="152"/>
      <c r="H164" s="160" t="s">
        <v>254</v>
      </c>
      <c r="I164" s="174" t="s">
        <v>127</v>
      </c>
      <c r="J164" s="155" t="s">
        <v>24</v>
      </c>
      <c r="K164" s="18" t="s">
        <v>333</v>
      </c>
    </row>
    <row r="165" spans="1:11" s="53" customFormat="1" ht="85.5" customHeight="1" outlineLevel="3">
      <c r="A165" s="146">
        <v>17</v>
      </c>
      <c r="B165" s="170" t="s">
        <v>297</v>
      </c>
      <c r="C165" s="170"/>
      <c r="D165" s="171">
        <v>56.4</v>
      </c>
      <c r="E165" s="172">
        <v>114537</v>
      </c>
      <c r="F165" s="172">
        <v>114537</v>
      </c>
      <c r="G165" s="152"/>
      <c r="H165" s="160" t="s">
        <v>254</v>
      </c>
      <c r="I165" s="174" t="s">
        <v>127</v>
      </c>
      <c r="J165" s="155" t="s">
        <v>24</v>
      </c>
      <c r="K165" s="55"/>
    </row>
    <row r="166" spans="1:11" s="53" customFormat="1" ht="67.5" customHeight="1" outlineLevel="3">
      <c r="A166" s="146">
        <v>18</v>
      </c>
      <c r="B166" s="175" t="s">
        <v>904</v>
      </c>
      <c r="C166" s="175" t="s">
        <v>305</v>
      </c>
      <c r="D166" s="171">
        <v>411.7</v>
      </c>
      <c r="E166" s="148">
        <v>15534581.25</v>
      </c>
      <c r="F166" s="148">
        <v>4184873.31</v>
      </c>
      <c r="G166" s="141"/>
      <c r="H166" s="141" t="s">
        <v>306</v>
      </c>
      <c r="I166" s="174" t="s">
        <v>127</v>
      </c>
      <c r="J166" s="141" t="s">
        <v>24</v>
      </c>
      <c r="K166" s="18" t="s">
        <v>307</v>
      </c>
    </row>
    <row r="167" spans="1:11" s="53" customFormat="1" ht="141.75" customHeight="1" outlineLevel="3">
      <c r="A167" s="146">
        <v>19</v>
      </c>
      <c r="B167" s="175" t="s">
        <v>905</v>
      </c>
      <c r="C167" s="175" t="s">
        <v>308</v>
      </c>
      <c r="D167" s="171">
        <v>326.8</v>
      </c>
      <c r="E167" s="148">
        <v>6462281.27</v>
      </c>
      <c r="F167" s="148">
        <v>1994379.76</v>
      </c>
      <c r="G167" s="141"/>
      <c r="H167" s="141" t="s">
        <v>309</v>
      </c>
      <c r="I167" s="174" t="s">
        <v>127</v>
      </c>
      <c r="J167" s="141" t="s">
        <v>24</v>
      </c>
      <c r="K167" s="18" t="s">
        <v>307</v>
      </c>
    </row>
    <row r="168" spans="1:11" s="53" customFormat="1" ht="137.25" customHeight="1" outlineLevel="3">
      <c r="A168" s="146">
        <v>20</v>
      </c>
      <c r="B168" s="175" t="s">
        <v>310</v>
      </c>
      <c r="C168" s="175"/>
      <c r="D168" s="171">
        <v>251.4</v>
      </c>
      <c r="E168" s="148">
        <v>11268382.12</v>
      </c>
      <c r="F168" s="148">
        <v>2639832.61</v>
      </c>
      <c r="G168" s="141"/>
      <c r="H168" s="141" t="s">
        <v>311</v>
      </c>
      <c r="I168" s="174" t="s">
        <v>127</v>
      </c>
      <c r="J168" s="141" t="s">
        <v>24</v>
      </c>
      <c r="K168" s="18" t="s">
        <v>307</v>
      </c>
    </row>
    <row r="169" spans="1:11" s="53" customFormat="1" ht="101.25" outlineLevel="3">
      <c r="A169" s="146">
        <v>21</v>
      </c>
      <c r="B169" s="175" t="s">
        <v>312</v>
      </c>
      <c r="C169" s="175"/>
      <c r="D169" s="171" t="s">
        <v>313</v>
      </c>
      <c r="E169" s="149">
        <v>394540.63</v>
      </c>
      <c r="F169" s="149">
        <v>394540.63</v>
      </c>
      <c r="G169" s="143">
        <v>0</v>
      </c>
      <c r="H169" s="141" t="s">
        <v>314</v>
      </c>
      <c r="I169" s="154" t="s">
        <v>23</v>
      </c>
      <c r="J169" s="141" t="s">
        <v>24</v>
      </c>
      <c r="K169" s="61" t="s">
        <v>315</v>
      </c>
    </row>
    <row r="170" spans="1:11" s="53" customFormat="1" ht="102" customHeight="1" outlineLevel="3">
      <c r="A170" s="146">
        <f>A169+1</f>
        <v>22</v>
      </c>
      <c r="B170" s="175" t="s">
        <v>316</v>
      </c>
      <c r="C170" s="175"/>
      <c r="D170" s="171" t="s">
        <v>317</v>
      </c>
      <c r="E170" s="149">
        <v>5094431.2</v>
      </c>
      <c r="F170" s="149">
        <v>5027524.26</v>
      </c>
      <c r="G170" s="141"/>
      <c r="H170" s="141" t="s">
        <v>318</v>
      </c>
      <c r="I170" s="154" t="s">
        <v>23</v>
      </c>
      <c r="J170" s="155" t="s">
        <v>24</v>
      </c>
      <c r="K170" s="61"/>
    </row>
    <row r="171" spans="1:11" s="53" customFormat="1" ht="90" outlineLevel="3">
      <c r="A171" s="146">
        <v>23</v>
      </c>
      <c r="B171" s="175" t="s">
        <v>319</v>
      </c>
      <c r="C171" s="175"/>
      <c r="D171" s="176" t="s">
        <v>320</v>
      </c>
      <c r="E171" s="143">
        <v>119200</v>
      </c>
      <c r="F171" s="143">
        <v>119200</v>
      </c>
      <c r="G171" s="141"/>
      <c r="H171" s="141" t="s">
        <v>321</v>
      </c>
      <c r="I171" s="154" t="s">
        <v>127</v>
      </c>
      <c r="J171" s="155" t="s">
        <v>24</v>
      </c>
      <c r="K171" s="61"/>
    </row>
    <row r="172" spans="1:11" s="53" customFormat="1" ht="121.5" customHeight="1" outlineLevel="3">
      <c r="A172" s="146">
        <f>A171+1</f>
        <v>24</v>
      </c>
      <c r="B172" s="175" t="s">
        <v>322</v>
      </c>
      <c r="C172" s="175" t="s">
        <v>323</v>
      </c>
      <c r="D172" s="171">
        <v>277.1</v>
      </c>
      <c r="E172" s="148">
        <v>0.02</v>
      </c>
      <c r="F172" s="148">
        <v>0.02</v>
      </c>
      <c r="G172" s="141"/>
      <c r="H172" s="177" t="s">
        <v>324</v>
      </c>
      <c r="I172" s="154" t="s">
        <v>127</v>
      </c>
      <c r="J172" s="141" t="s">
        <v>24</v>
      </c>
      <c r="K172" s="55"/>
    </row>
    <row r="173" spans="1:11" s="53" customFormat="1" ht="121.5" customHeight="1" outlineLevel="3">
      <c r="A173" s="146">
        <f>A172+1</f>
        <v>25</v>
      </c>
      <c r="B173" s="175" t="s">
        <v>325</v>
      </c>
      <c r="C173" s="175" t="s">
        <v>326</v>
      </c>
      <c r="D173" s="171">
        <v>168.8</v>
      </c>
      <c r="E173" s="148">
        <v>1174686</v>
      </c>
      <c r="F173" s="148">
        <v>1174686</v>
      </c>
      <c r="G173" s="141"/>
      <c r="H173" s="177" t="s">
        <v>327</v>
      </c>
      <c r="I173" s="154" t="s">
        <v>127</v>
      </c>
      <c r="J173" s="141" t="s">
        <v>24</v>
      </c>
      <c r="K173" s="55"/>
    </row>
    <row r="174" spans="1:11" s="53" customFormat="1" ht="121.5" customHeight="1" outlineLevel="3">
      <c r="A174" s="146">
        <v>26</v>
      </c>
      <c r="B174" s="175" t="s">
        <v>335</v>
      </c>
      <c r="C174" s="175" t="s">
        <v>336</v>
      </c>
      <c r="D174" s="171">
        <v>73.3</v>
      </c>
      <c r="E174" s="148">
        <v>354880</v>
      </c>
      <c r="F174" s="148">
        <v>354880</v>
      </c>
      <c r="G174" s="141"/>
      <c r="H174" s="177" t="s">
        <v>327</v>
      </c>
      <c r="I174" s="154" t="s">
        <v>127</v>
      </c>
      <c r="J174" s="141" t="s">
        <v>24</v>
      </c>
      <c r="K174" s="55"/>
    </row>
    <row r="175" spans="1:11" s="53" customFormat="1" ht="12.75" outlineLevel="3">
      <c r="A175" s="146"/>
      <c r="B175" s="163" t="s">
        <v>969</v>
      </c>
      <c r="C175" s="164"/>
      <c r="D175" s="165"/>
      <c r="E175" s="166">
        <f>E149+E150+E151+E152+E153+E154+E155+E156+E157+E158+E159+E160+E161+E162+E163+E164+E165+E166+E167+E168+E169+E170+E171+E172+E173+E174</f>
        <v>42510636.49000001</v>
      </c>
      <c r="F175" s="178">
        <f>F149+F150+F151+F152+F153+F154+F155+F156+F157+F158+F159+F160+F161+F162+F163+F164+F165+F166+F167+F168+F169+F170+F171+F172+F173+F174</f>
        <v>16280025.94</v>
      </c>
      <c r="G175" s="167"/>
      <c r="H175" s="179"/>
      <c r="I175" s="169"/>
      <c r="J175" s="167"/>
      <c r="K175" s="59"/>
    </row>
    <row r="176" spans="1:11" s="53" customFormat="1" ht="54" customHeight="1" outlineLevel="3">
      <c r="A176" s="213" t="s">
        <v>63</v>
      </c>
      <c r="B176" s="213"/>
      <c r="C176" s="213"/>
      <c r="D176" s="213"/>
      <c r="E176" s="213"/>
      <c r="F176" s="213"/>
      <c r="G176" s="213"/>
      <c r="H176" s="213"/>
      <c r="I176" s="213"/>
      <c r="J176" s="213"/>
      <c r="K176" s="55"/>
    </row>
    <row r="177" spans="1:11" s="53" customFormat="1" ht="131.25" customHeight="1">
      <c r="A177" s="146">
        <v>1</v>
      </c>
      <c r="B177" s="170" t="s">
        <v>337</v>
      </c>
      <c r="C177" s="170"/>
      <c r="D177" s="171" t="s">
        <v>338</v>
      </c>
      <c r="E177" s="172">
        <v>0.01</v>
      </c>
      <c r="F177" s="180">
        <v>0.01</v>
      </c>
      <c r="G177" s="152"/>
      <c r="H177" s="141" t="s">
        <v>339</v>
      </c>
      <c r="I177" s="174" t="s">
        <v>127</v>
      </c>
      <c r="J177" s="141" t="s">
        <v>24</v>
      </c>
      <c r="K177" s="62"/>
    </row>
    <row r="178" spans="1:11" s="53" customFormat="1" ht="90">
      <c r="A178" s="146">
        <f aca="true" t="shared" si="1" ref="A178:A183">A177+1</f>
        <v>2</v>
      </c>
      <c r="B178" s="170" t="s">
        <v>340</v>
      </c>
      <c r="C178" s="170"/>
      <c r="D178" s="171" t="s">
        <v>341</v>
      </c>
      <c r="E178" s="172">
        <v>4374</v>
      </c>
      <c r="F178" s="180">
        <v>4374</v>
      </c>
      <c r="G178" s="152"/>
      <c r="H178" s="141" t="s">
        <v>342</v>
      </c>
      <c r="I178" s="174" t="s">
        <v>127</v>
      </c>
      <c r="J178" s="141" t="s">
        <v>24</v>
      </c>
      <c r="K178" s="55"/>
    </row>
    <row r="179" spans="1:11" s="53" customFormat="1" ht="90">
      <c r="A179" s="146">
        <f t="shared" si="1"/>
        <v>3</v>
      </c>
      <c r="B179" s="170" t="s">
        <v>343</v>
      </c>
      <c r="C179" s="170"/>
      <c r="D179" s="171" t="s">
        <v>344</v>
      </c>
      <c r="E179" s="172">
        <v>695926</v>
      </c>
      <c r="F179" s="180">
        <v>55331.7</v>
      </c>
      <c r="G179" s="152"/>
      <c r="H179" s="141" t="s">
        <v>345</v>
      </c>
      <c r="I179" s="174" t="s">
        <v>127</v>
      </c>
      <c r="J179" s="141" t="s">
        <v>24</v>
      </c>
      <c r="K179" s="55"/>
    </row>
    <row r="180" spans="1:11" s="53" customFormat="1" ht="90">
      <c r="A180" s="146">
        <f t="shared" si="1"/>
        <v>4</v>
      </c>
      <c r="B180" s="170" t="s">
        <v>346</v>
      </c>
      <c r="C180" s="170"/>
      <c r="D180" s="171"/>
      <c r="E180" s="172">
        <v>324000</v>
      </c>
      <c r="F180" s="180">
        <v>227337.23</v>
      </c>
      <c r="G180" s="152"/>
      <c r="H180" s="141" t="s">
        <v>347</v>
      </c>
      <c r="I180" s="154" t="s">
        <v>127</v>
      </c>
      <c r="J180" s="141" t="s">
        <v>24</v>
      </c>
      <c r="K180" s="55"/>
    </row>
    <row r="181" spans="1:11" s="53" customFormat="1" ht="90">
      <c r="A181" s="146">
        <f t="shared" si="1"/>
        <v>5</v>
      </c>
      <c r="B181" s="181" t="s">
        <v>348</v>
      </c>
      <c r="C181" s="175" t="s">
        <v>349</v>
      </c>
      <c r="D181" s="171" t="s">
        <v>350</v>
      </c>
      <c r="E181" s="148">
        <v>20801000</v>
      </c>
      <c r="F181" s="149">
        <v>17577908.75</v>
      </c>
      <c r="G181" s="141"/>
      <c r="H181" s="141" t="s">
        <v>351</v>
      </c>
      <c r="I181" s="154" t="s">
        <v>127</v>
      </c>
      <c r="J181" s="141" t="s">
        <v>24</v>
      </c>
      <c r="K181" s="55"/>
    </row>
    <row r="182" spans="1:11" s="53" customFormat="1" ht="90">
      <c r="A182" s="146">
        <f t="shared" si="1"/>
        <v>6</v>
      </c>
      <c r="B182" s="182" t="s">
        <v>352</v>
      </c>
      <c r="C182" s="175" t="s">
        <v>353</v>
      </c>
      <c r="D182" s="171" t="s">
        <v>354</v>
      </c>
      <c r="E182" s="148">
        <v>46320000</v>
      </c>
      <c r="F182" s="149">
        <v>30942613.9</v>
      </c>
      <c r="G182" s="141"/>
      <c r="H182" s="183" t="s">
        <v>355</v>
      </c>
      <c r="I182" s="154" t="s">
        <v>127</v>
      </c>
      <c r="J182" s="141" t="s">
        <v>24</v>
      </c>
      <c r="K182" s="55"/>
    </row>
    <row r="183" spans="1:11" s="53" customFormat="1" ht="90">
      <c r="A183" s="146">
        <f t="shared" si="1"/>
        <v>7</v>
      </c>
      <c r="B183" s="175" t="s">
        <v>356</v>
      </c>
      <c r="C183" s="175" t="s">
        <v>357</v>
      </c>
      <c r="D183" s="171" t="s">
        <v>358</v>
      </c>
      <c r="E183" s="148">
        <v>0.01</v>
      </c>
      <c r="F183" s="149">
        <v>0.01</v>
      </c>
      <c r="G183" s="141"/>
      <c r="H183" s="177" t="s">
        <v>359</v>
      </c>
      <c r="I183" s="154" t="s">
        <v>127</v>
      </c>
      <c r="J183" s="141" t="s">
        <v>24</v>
      </c>
      <c r="K183" s="55"/>
    </row>
    <row r="184" spans="1:11" s="53" customFormat="1" ht="128.25" customHeight="1">
      <c r="A184" s="146">
        <v>8</v>
      </c>
      <c r="B184" s="175" t="s">
        <v>360</v>
      </c>
      <c r="C184" s="175" t="s">
        <v>361</v>
      </c>
      <c r="D184" s="171" t="s">
        <v>362</v>
      </c>
      <c r="E184" s="148"/>
      <c r="F184" s="149"/>
      <c r="G184" s="141"/>
      <c r="H184" s="177" t="s">
        <v>363</v>
      </c>
      <c r="I184" s="154" t="s">
        <v>127</v>
      </c>
      <c r="J184" s="141" t="s">
        <v>24</v>
      </c>
      <c r="K184" s="55"/>
    </row>
    <row r="185" spans="1:11" s="64" customFormat="1" ht="88.5" customHeight="1" outlineLevel="3">
      <c r="A185" s="146">
        <v>9</v>
      </c>
      <c r="B185" s="175" t="s">
        <v>364</v>
      </c>
      <c r="C185" s="175" t="s">
        <v>365</v>
      </c>
      <c r="D185" s="171" t="s">
        <v>366</v>
      </c>
      <c r="E185" s="149">
        <v>0.01</v>
      </c>
      <c r="F185" s="149">
        <v>0.01</v>
      </c>
      <c r="G185" s="141"/>
      <c r="H185" s="177" t="s">
        <v>367</v>
      </c>
      <c r="I185" s="154" t="s">
        <v>127</v>
      </c>
      <c r="J185" s="141" t="s">
        <v>24</v>
      </c>
      <c r="K185" s="55"/>
    </row>
    <row r="186" spans="1:11" s="64" customFormat="1" ht="88.5" customHeight="1" outlineLevel="3">
      <c r="A186" s="146">
        <v>10</v>
      </c>
      <c r="B186" s="184" t="s">
        <v>909</v>
      </c>
      <c r="C186" s="175"/>
      <c r="D186" s="171"/>
      <c r="E186" s="149">
        <v>4181522.55</v>
      </c>
      <c r="F186" s="149">
        <v>4181522.55</v>
      </c>
      <c r="G186" s="141"/>
      <c r="H186" s="177" t="s">
        <v>910</v>
      </c>
      <c r="I186" s="154" t="s">
        <v>127</v>
      </c>
      <c r="J186" s="141" t="s">
        <v>24</v>
      </c>
      <c r="K186" s="55"/>
    </row>
    <row r="187" spans="1:11" s="53" customFormat="1" ht="90.75" customHeight="1" outlineLevel="3">
      <c r="A187" s="146">
        <v>11</v>
      </c>
      <c r="B187" s="184" t="s">
        <v>368</v>
      </c>
      <c r="C187" s="175" t="s">
        <v>369</v>
      </c>
      <c r="D187" s="171" t="s">
        <v>370</v>
      </c>
      <c r="E187" s="148">
        <v>32400</v>
      </c>
      <c r="F187" s="149">
        <v>32400</v>
      </c>
      <c r="G187" s="141"/>
      <c r="H187" s="141" t="s">
        <v>371</v>
      </c>
      <c r="I187" s="154" t="s">
        <v>127</v>
      </c>
      <c r="J187" s="141" t="s">
        <v>24</v>
      </c>
      <c r="K187" s="55"/>
    </row>
    <row r="188" spans="1:13" s="66" customFormat="1" ht="140.25" customHeight="1" outlineLevel="3">
      <c r="A188" s="146">
        <f aca="true" t="shared" si="2" ref="A188:A199">A187+1</f>
        <v>12</v>
      </c>
      <c r="B188" s="175" t="s">
        <v>372</v>
      </c>
      <c r="C188" s="175" t="s">
        <v>373</v>
      </c>
      <c r="D188" s="171" t="s">
        <v>374</v>
      </c>
      <c r="E188" s="148">
        <v>23679319.3</v>
      </c>
      <c r="F188" s="149">
        <v>23679319.3</v>
      </c>
      <c r="G188" s="141"/>
      <c r="H188" s="141" t="s">
        <v>375</v>
      </c>
      <c r="I188" s="154" t="s">
        <v>127</v>
      </c>
      <c r="J188" s="141" t="s">
        <v>24</v>
      </c>
      <c r="K188" s="63" t="s">
        <v>307</v>
      </c>
      <c r="L188" s="65"/>
      <c r="M188" s="65"/>
    </row>
    <row r="189" spans="1:11" s="53" customFormat="1" ht="84" customHeight="1" outlineLevel="3">
      <c r="A189" s="146">
        <f t="shared" si="2"/>
        <v>13</v>
      </c>
      <c r="B189" s="175" t="s">
        <v>376</v>
      </c>
      <c r="C189" s="175"/>
      <c r="D189" s="171"/>
      <c r="E189" s="148">
        <v>165240</v>
      </c>
      <c r="F189" s="149">
        <v>165240</v>
      </c>
      <c r="G189" s="141"/>
      <c r="H189" s="141" t="s">
        <v>377</v>
      </c>
      <c r="I189" s="154" t="s">
        <v>127</v>
      </c>
      <c r="J189" s="141" t="s">
        <v>24</v>
      </c>
      <c r="K189" s="55"/>
    </row>
    <row r="190" spans="1:11" s="53" customFormat="1" ht="114" customHeight="1" outlineLevel="3">
      <c r="A190" s="146">
        <f t="shared" si="2"/>
        <v>14</v>
      </c>
      <c r="B190" s="175" t="s">
        <v>378</v>
      </c>
      <c r="C190" s="175" t="s">
        <v>379</v>
      </c>
      <c r="D190" s="171" t="s">
        <v>380</v>
      </c>
      <c r="E190" s="148">
        <v>2587600</v>
      </c>
      <c r="F190" s="149">
        <v>1433700</v>
      </c>
      <c r="G190" s="141"/>
      <c r="H190" s="141" t="s">
        <v>381</v>
      </c>
      <c r="I190" s="154" t="s">
        <v>127</v>
      </c>
      <c r="J190" s="141" t="s">
        <v>24</v>
      </c>
      <c r="K190" s="18" t="s">
        <v>307</v>
      </c>
    </row>
    <row r="191" spans="1:11" s="53" customFormat="1" ht="90" outlineLevel="3">
      <c r="A191" s="146">
        <f t="shared" si="2"/>
        <v>15</v>
      </c>
      <c r="B191" s="175" t="s">
        <v>382</v>
      </c>
      <c r="C191" s="175" t="s">
        <v>383</v>
      </c>
      <c r="D191" s="171" t="s">
        <v>384</v>
      </c>
      <c r="E191" s="148">
        <v>3747046.13</v>
      </c>
      <c r="F191" s="149">
        <v>145629.59</v>
      </c>
      <c r="G191" s="141"/>
      <c r="H191" s="173" t="s">
        <v>385</v>
      </c>
      <c r="I191" s="154" t="s">
        <v>127</v>
      </c>
      <c r="J191" s="141" t="s">
        <v>24</v>
      </c>
      <c r="K191" s="55"/>
    </row>
    <row r="192" spans="1:11" s="53" customFormat="1" ht="90">
      <c r="A192" s="146">
        <f t="shared" si="2"/>
        <v>16</v>
      </c>
      <c r="B192" s="175" t="s">
        <v>386</v>
      </c>
      <c r="C192" s="175"/>
      <c r="D192" s="171" t="s">
        <v>387</v>
      </c>
      <c r="E192" s="148">
        <v>12150</v>
      </c>
      <c r="F192" s="149">
        <v>12150</v>
      </c>
      <c r="G192" s="141"/>
      <c r="H192" s="177" t="s">
        <v>388</v>
      </c>
      <c r="I192" s="154" t="s">
        <v>127</v>
      </c>
      <c r="J192" s="141" t="s">
        <v>24</v>
      </c>
      <c r="K192" s="55"/>
    </row>
    <row r="193" spans="1:11" s="53" customFormat="1" ht="90">
      <c r="A193" s="146">
        <f t="shared" si="2"/>
        <v>17</v>
      </c>
      <c r="B193" s="175" t="s">
        <v>389</v>
      </c>
      <c r="C193" s="175"/>
      <c r="D193" s="171" t="s">
        <v>390</v>
      </c>
      <c r="E193" s="148">
        <v>51200</v>
      </c>
      <c r="F193" s="149">
        <v>51200</v>
      </c>
      <c r="G193" s="143"/>
      <c r="H193" s="173" t="s">
        <v>391</v>
      </c>
      <c r="I193" s="154" t="s">
        <v>127</v>
      </c>
      <c r="J193" s="141" t="s">
        <v>24</v>
      </c>
      <c r="K193" s="55"/>
    </row>
    <row r="194" spans="1:11" s="53" customFormat="1" ht="90">
      <c r="A194" s="146">
        <f t="shared" si="2"/>
        <v>18</v>
      </c>
      <c r="B194" s="175" t="s">
        <v>392</v>
      </c>
      <c r="C194" s="175"/>
      <c r="D194" s="171"/>
      <c r="E194" s="148">
        <v>12150</v>
      </c>
      <c r="F194" s="149">
        <v>12150</v>
      </c>
      <c r="G194" s="141"/>
      <c r="H194" s="141" t="s">
        <v>393</v>
      </c>
      <c r="I194" s="154" t="s">
        <v>127</v>
      </c>
      <c r="J194" s="141" t="s">
        <v>24</v>
      </c>
      <c r="K194" s="55"/>
    </row>
    <row r="195" spans="1:11" s="53" customFormat="1" ht="90">
      <c r="A195" s="146">
        <f t="shared" si="2"/>
        <v>19</v>
      </c>
      <c r="B195" s="175" t="s">
        <v>394</v>
      </c>
      <c r="C195" s="175"/>
      <c r="D195" s="171"/>
      <c r="E195" s="148">
        <v>12150</v>
      </c>
      <c r="F195" s="149">
        <v>12150</v>
      </c>
      <c r="G195" s="141"/>
      <c r="H195" s="141" t="s">
        <v>395</v>
      </c>
      <c r="I195" s="154" t="s">
        <v>127</v>
      </c>
      <c r="J195" s="141" t="s">
        <v>24</v>
      </c>
      <c r="K195" s="55"/>
    </row>
    <row r="196" spans="1:11" s="53" customFormat="1" ht="118.5" customHeight="1">
      <c r="A196" s="146">
        <f t="shared" si="2"/>
        <v>20</v>
      </c>
      <c r="B196" s="175" t="s">
        <v>396</v>
      </c>
      <c r="C196" s="175"/>
      <c r="D196" s="176" t="s">
        <v>397</v>
      </c>
      <c r="E196" s="148">
        <v>179970.06</v>
      </c>
      <c r="F196" s="149">
        <v>147970.06</v>
      </c>
      <c r="G196" s="141"/>
      <c r="H196" s="141" t="s">
        <v>398</v>
      </c>
      <c r="I196" s="154" t="s">
        <v>127</v>
      </c>
      <c r="J196" s="141" t="s">
        <v>24</v>
      </c>
      <c r="K196" s="55"/>
    </row>
    <row r="197" spans="1:11" s="53" customFormat="1" ht="114.75">
      <c r="A197" s="146">
        <f t="shared" si="2"/>
        <v>21</v>
      </c>
      <c r="B197" s="175" t="s">
        <v>399</v>
      </c>
      <c r="C197" s="175"/>
      <c r="D197" s="171" t="s">
        <v>400</v>
      </c>
      <c r="E197" s="143">
        <v>60919.49</v>
      </c>
      <c r="F197" s="143">
        <v>50006.64</v>
      </c>
      <c r="G197" s="141"/>
      <c r="H197" s="177" t="s">
        <v>401</v>
      </c>
      <c r="I197" s="154" t="s">
        <v>127</v>
      </c>
      <c r="J197" s="141" t="s">
        <v>24</v>
      </c>
      <c r="K197" s="61"/>
    </row>
    <row r="198" spans="1:11" s="53" customFormat="1" ht="90">
      <c r="A198" s="146">
        <f t="shared" si="2"/>
        <v>22</v>
      </c>
      <c r="B198" s="175" t="s">
        <v>402</v>
      </c>
      <c r="C198" s="175"/>
      <c r="D198" s="171" t="s">
        <v>403</v>
      </c>
      <c r="E198" s="143">
        <v>59999.46</v>
      </c>
      <c r="F198" s="143">
        <v>48666.18</v>
      </c>
      <c r="G198" s="141"/>
      <c r="H198" s="141" t="s">
        <v>404</v>
      </c>
      <c r="I198" s="154" t="s">
        <v>127</v>
      </c>
      <c r="J198" s="155" t="s">
        <v>24</v>
      </c>
      <c r="K198" s="61"/>
    </row>
    <row r="199" spans="1:11" s="53" customFormat="1" ht="90">
      <c r="A199" s="146">
        <f t="shared" si="2"/>
        <v>23</v>
      </c>
      <c r="B199" s="175" t="s">
        <v>405</v>
      </c>
      <c r="C199" s="175"/>
      <c r="D199" s="176" t="s">
        <v>406</v>
      </c>
      <c r="E199" s="148">
        <v>214695.66</v>
      </c>
      <c r="F199" s="149">
        <v>99297.27</v>
      </c>
      <c r="G199" s="141"/>
      <c r="H199" s="141" t="s">
        <v>407</v>
      </c>
      <c r="I199" s="154" t="s">
        <v>127</v>
      </c>
      <c r="J199" s="141" t="s">
        <v>24</v>
      </c>
      <c r="K199" s="55"/>
    </row>
    <row r="200" spans="1:11" s="53" customFormat="1" ht="90">
      <c r="A200" s="146">
        <v>24</v>
      </c>
      <c r="B200" s="175" t="s">
        <v>408</v>
      </c>
      <c r="C200" s="175"/>
      <c r="D200" s="171"/>
      <c r="E200" s="148">
        <v>3941146.48</v>
      </c>
      <c r="F200" s="149">
        <v>656857.7</v>
      </c>
      <c r="G200" s="141"/>
      <c r="H200" s="141" t="s">
        <v>409</v>
      </c>
      <c r="I200" s="154" t="s">
        <v>127</v>
      </c>
      <c r="J200" s="141" t="s">
        <v>24</v>
      </c>
      <c r="K200" s="55"/>
    </row>
    <row r="201" spans="1:11" s="53" customFormat="1" ht="90">
      <c r="A201" s="146">
        <v>25</v>
      </c>
      <c r="B201" s="175" t="s">
        <v>410</v>
      </c>
      <c r="C201" s="175"/>
      <c r="D201" s="171"/>
      <c r="E201" s="148">
        <v>3892048.37</v>
      </c>
      <c r="F201" s="149">
        <v>48650.61</v>
      </c>
      <c r="G201" s="141"/>
      <c r="H201" s="141" t="s">
        <v>411</v>
      </c>
      <c r="I201" s="154" t="s">
        <v>127</v>
      </c>
      <c r="J201" s="141" t="s">
        <v>24</v>
      </c>
      <c r="K201" s="55"/>
    </row>
    <row r="202" spans="1:11" s="53" customFormat="1" ht="90">
      <c r="A202" s="146">
        <v>26</v>
      </c>
      <c r="B202" s="175" t="s">
        <v>412</v>
      </c>
      <c r="C202" s="175" t="s">
        <v>413</v>
      </c>
      <c r="D202" s="171" t="s">
        <v>414</v>
      </c>
      <c r="E202" s="148">
        <v>18225</v>
      </c>
      <c r="F202" s="149">
        <v>18225</v>
      </c>
      <c r="G202" s="141">
        <v>4020286.37</v>
      </c>
      <c r="H202" s="141" t="s">
        <v>415</v>
      </c>
      <c r="I202" s="154" t="s">
        <v>127</v>
      </c>
      <c r="J202" s="141" t="s">
        <v>24</v>
      </c>
      <c r="K202" s="55"/>
    </row>
    <row r="203" spans="1:11" s="53" customFormat="1" ht="114.75">
      <c r="A203" s="146">
        <v>27</v>
      </c>
      <c r="B203" s="175" t="s">
        <v>416</v>
      </c>
      <c r="C203" s="175"/>
      <c r="D203" s="171">
        <v>2505</v>
      </c>
      <c r="E203" s="148">
        <v>8380029.08</v>
      </c>
      <c r="F203" s="149"/>
      <c r="G203" s="141"/>
      <c r="H203" s="141" t="s">
        <v>417</v>
      </c>
      <c r="I203" s="154" t="s">
        <v>127</v>
      </c>
      <c r="J203" s="141" t="s">
        <v>24</v>
      </c>
      <c r="K203" s="55"/>
    </row>
    <row r="204" spans="1:11" s="53" customFormat="1" ht="90">
      <c r="A204" s="146">
        <v>28</v>
      </c>
      <c r="B204" s="175" t="s">
        <v>911</v>
      </c>
      <c r="C204" s="175" t="s">
        <v>913</v>
      </c>
      <c r="D204" s="171">
        <v>929</v>
      </c>
      <c r="E204" s="148">
        <v>0.01</v>
      </c>
      <c r="F204" s="149">
        <v>0.01</v>
      </c>
      <c r="G204" s="141"/>
      <c r="H204" s="141" t="s">
        <v>912</v>
      </c>
      <c r="I204" s="154" t="s">
        <v>127</v>
      </c>
      <c r="J204" s="141" t="s">
        <v>24</v>
      </c>
      <c r="K204" s="55"/>
    </row>
    <row r="205" spans="1:11" s="53" customFormat="1" ht="90">
      <c r="A205" s="146">
        <v>29</v>
      </c>
      <c r="B205" s="175" t="s">
        <v>926</v>
      </c>
      <c r="C205" s="175"/>
      <c r="D205" s="171"/>
      <c r="E205" s="148">
        <v>3767720</v>
      </c>
      <c r="F205" s="149"/>
      <c r="G205" s="141"/>
      <c r="H205" s="141" t="s">
        <v>925</v>
      </c>
      <c r="I205" s="154" t="s">
        <v>127</v>
      </c>
      <c r="J205" s="141" t="s">
        <v>24</v>
      </c>
      <c r="K205" s="55"/>
    </row>
    <row r="206" spans="1:11" s="53" customFormat="1" ht="12.75">
      <c r="A206" s="185"/>
      <c r="B206" s="186" t="s">
        <v>974</v>
      </c>
      <c r="C206" s="186"/>
      <c r="D206" s="187"/>
      <c r="E206" s="188">
        <f>E177+E178+E179+E180+E181+E182+E183+E184+E185+E186+E187+E188+E189+E190+E191+E192+E193+E194+E195+E196+E197+E198+E199+E200+E201+E202+E203+E204+E205</f>
        <v>123140831.62</v>
      </c>
      <c r="F206" s="188">
        <f>F177+F178+F179+F180+F181+F182+F183+F184+F185+F186+F187+F188+F189+F190+F191+F192+F193+F194+F195+F196+F197+F198+F199+F200+F201+F202+F203+F204</f>
        <v>79602700.52000001</v>
      </c>
      <c r="G206" s="203">
        <f>G177+G178+G179+G180+G181+G182+G183+G184+G185+G186+G187+G188+G189+G190+G191+G192+G193+G194+G195+G196+G197+G198+G199+G200+G201+G202+G203+G204</f>
        <v>4020286.37</v>
      </c>
      <c r="H206" s="190"/>
      <c r="I206" s="169"/>
      <c r="J206" s="189"/>
      <c r="K206" s="59"/>
    </row>
    <row r="207" spans="1:11" s="53" customFormat="1" ht="13.5">
      <c r="A207" s="185"/>
      <c r="B207" s="186" t="s">
        <v>975</v>
      </c>
      <c r="C207" s="186"/>
      <c r="D207" s="187"/>
      <c r="E207" s="191">
        <f>E147+E175+E206</f>
        <v>174351771.85000002</v>
      </c>
      <c r="F207" s="191">
        <f>F147+F175+F206</f>
        <v>98883236.50000001</v>
      </c>
      <c r="G207" s="203">
        <f>G147+G175+G206</f>
        <v>4020286.37</v>
      </c>
      <c r="H207" s="190"/>
      <c r="I207" s="169"/>
      <c r="J207" s="189"/>
      <c r="K207" s="59"/>
    </row>
    <row r="208" spans="1:11" s="53" customFormat="1" ht="16.5" customHeight="1">
      <c r="A208" s="214" t="s">
        <v>418</v>
      </c>
      <c r="B208" s="214"/>
      <c r="C208" s="214"/>
      <c r="D208" s="214"/>
      <c r="E208" s="214"/>
      <c r="F208" s="214"/>
      <c r="G208" s="214"/>
      <c r="H208" s="214"/>
      <c r="I208" s="214"/>
      <c r="J208" s="214"/>
      <c r="K208" s="68"/>
    </row>
    <row r="209" spans="1:11" s="53" customFormat="1" ht="114.75">
      <c r="A209" s="192">
        <v>1</v>
      </c>
      <c r="B209" s="170" t="s">
        <v>419</v>
      </c>
      <c r="C209" s="193" t="s">
        <v>420</v>
      </c>
      <c r="D209" s="176" t="s">
        <v>421</v>
      </c>
      <c r="E209" s="194">
        <v>3939000</v>
      </c>
      <c r="F209" s="194">
        <v>0</v>
      </c>
      <c r="G209" s="194">
        <v>3939000</v>
      </c>
      <c r="H209" s="195" t="s">
        <v>422</v>
      </c>
      <c r="I209" s="196" t="s">
        <v>127</v>
      </c>
      <c r="J209" s="173" t="s">
        <v>24</v>
      </c>
      <c r="K209" s="144"/>
    </row>
    <row r="210" spans="1:11" s="53" customFormat="1" ht="81.75" customHeight="1">
      <c r="A210" s="142">
        <f aca="true" t="shared" si="3" ref="A210:A235">A209+1</f>
        <v>2</v>
      </c>
      <c r="B210" s="175" t="s">
        <v>423</v>
      </c>
      <c r="C210" s="175" t="s">
        <v>424</v>
      </c>
      <c r="D210" s="171" t="s">
        <v>425</v>
      </c>
      <c r="E210" s="143">
        <v>39809.7</v>
      </c>
      <c r="F210" s="194">
        <v>0</v>
      </c>
      <c r="G210" s="143">
        <v>39809.7</v>
      </c>
      <c r="H210" s="177" t="s">
        <v>426</v>
      </c>
      <c r="I210" s="196" t="s">
        <v>127</v>
      </c>
      <c r="J210" s="141" t="s">
        <v>24</v>
      </c>
      <c r="K210" s="60"/>
    </row>
    <row r="211" spans="1:11" s="53" customFormat="1" ht="67.5" customHeight="1">
      <c r="A211" s="142">
        <f t="shared" si="3"/>
        <v>3</v>
      </c>
      <c r="B211" s="175" t="s">
        <v>427</v>
      </c>
      <c r="C211" s="175" t="s">
        <v>428</v>
      </c>
      <c r="D211" s="171" t="s">
        <v>429</v>
      </c>
      <c r="E211" s="143">
        <v>829507.9</v>
      </c>
      <c r="F211" s="194">
        <v>0</v>
      </c>
      <c r="G211" s="143">
        <v>829507.9</v>
      </c>
      <c r="H211" s="177" t="s">
        <v>430</v>
      </c>
      <c r="I211" s="196" t="s">
        <v>127</v>
      </c>
      <c r="J211" s="141" t="s">
        <v>24</v>
      </c>
      <c r="K211" s="60"/>
    </row>
    <row r="212" spans="1:11" s="53" customFormat="1" ht="85.5" customHeight="1">
      <c r="A212" s="142">
        <f t="shared" si="3"/>
        <v>4</v>
      </c>
      <c r="B212" s="175" t="s">
        <v>431</v>
      </c>
      <c r="C212" s="175" t="s">
        <v>432</v>
      </c>
      <c r="D212" s="171" t="s">
        <v>433</v>
      </c>
      <c r="E212" s="143">
        <v>663136</v>
      </c>
      <c r="F212" s="194">
        <v>0</v>
      </c>
      <c r="G212" s="143">
        <v>663136</v>
      </c>
      <c r="H212" s="177" t="s">
        <v>434</v>
      </c>
      <c r="I212" s="196" t="s">
        <v>127</v>
      </c>
      <c r="J212" s="141" t="s">
        <v>24</v>
      </c>
      <c r="K212" s="60"/>
    </row>
    <row r="213" spans="1:11" s="53" customFormat="1" ht="65.25" customHeight="1">
      <c r="A213" s="142">
        <f t="shared" si="3"/>
        <v>5</v>
      </c>
      <c r="B213" s="175" t="s">
        <v>435</v>
      </c>
      <c r="C213" s="175" t="s">
        <v>436</v>
      </c>
      <c r="D213" s="171" t="s">
        <v>437</v>
      </c>
      <c r="E213" s="143">
        <v>5748296.4</v>
      </c>
      <c r="F213" s="194">
        <v>0</v>
      </c>
      <c r="G213" s="143">
        <v>5748296.4</v>
      </c>
      <c r="H213" s="177" t="s">
        <v>438</v>
      </c>
      <c r="I213" s="196" t="s">
        <v>127</v>
      </c>
      <c r="J213" s="141" t="s">
        <v>24</v>
      </c>
      <c r="K213" s="60"/>
    </row>
    <row r="214" spans="1:11" s="53" customFormat="1" ht="90">
      <c r="A214" s="142">
        <f t="shared" si="3"/>
        <v>6</v>
      </c>
      <c r="B214" s="175" t="s">
        <v>439</v>
      </c>
      <c r="C214" s="175" t="s">
        <v>440</v>
      </c>
      <c r="D214" s="171" t="s">
        <v>441</v>
      </c>
      <c r="E214" s="143">
        <v>4785975</v>
      </c>
      <c r="F214" s="194">
        <v>0</v>
      </c>
      <c r="G214" s="143">
        <v>4785975</v>
      </c>
      <c r="H214" s="141" t="s">
        <v>442</v>
      </c>
      <c r="I214" s="196" t="s">
        <v>127</v>
      </c>
      <c r="J214" s="141" t="s">
        <v>24</v>
      </c>
      <c r="K214" s="145"/>
    </row>
    <row r="215" spans="1:11" s="64" customFormat="1" ht="69" customHeight="1">
      <c r="A215" s="142">
        <f t="shared" si="3"/>
        <v>7</v>
      </c>
      <c r="B215" s="175" t="s">
        <v>443</v>
      </c>
      <c r="C215" s="175" t="s">
        <v>444</v>
      </c>
      <c r="D215" s="171" t="s">
        <v>445</v>
      </c>
      <c r="E215" s="143">
        <v>345800</v>
      </c>
      <c r="F215" s="194">
        <v>0</v>
      </c>
      <c r="G215" s="143">
        <v>345800</v>
      </c>
      <c r="H215" s="177" t="s">
        <v>446</v>
      </c>
      <c r="I215" s="196" t="s">
        <v>127</v>
      </c>
      <c r="J215" s="141" t="s">
        <v>24</v>
      </c>
      <c r="K215" s="145"/>
    </row>
    <row r="216" spans="1:11" s="64" customFormat="1" ht="66.75" customHeight="1">
      <c r="A216" s="142">
        <f t="shared" si="3"/>
        <v>8</v>
      </c>
      <c r="B216" s="175" t="s">
        <v>447</v>
      </c>
      <c r="C216" s="175" t="s">
        <v>448</v>
      </c>
      <c r="D216" s="171" t="s">
        <v>449</v>
      </c>
      <c r="E216" s="143">
        <v>7790045.4</v>
      </c>
      <c r="F216" s="194">
        <v>0</v>
      </c>
      <c r="G216" s="143">
        <v>7790045.4</v>
      </c>
      <c r="H216" s="141" t="s">
        <v>450</v>
      </c>
      <c r="I216" s="196" t="s">
        <v>127</v>
      </c>
      <c r="J216" s="141" t="s">
        <v>24</v>
      </c>
      <c r="K216" s="145"/>
    </row>
    <row r="217" spans="1:11" s="71" customFormat="1" ht="67.5" customHeight="1">
      <c r="A217" s="142">
        <f>A216+1</f>
        <v>9</v>
      </c>
      <c r="B217" s="175" t="s">
        <v>451</v>
      </c>
      <c r="C217" s="175" t="s">
        <v>452</v>
      </c>
      <c r="D217" s="171" t="s">
        <v>453</v>
      </c>
      <c r="E217" s="143">
        <v>2174955.3</v>
      </c>
      <c r="F217" s="194">
        <v>0</v>
      </c>
      <c r="G217" s="143">
        <v>2174955.3</v>
      </c>
      <c r="H217" s="141" t="s">
        <v>454</v>
      </c>
      <c r="I217" s="196" t="s">
        <v>127</v>
      </c>
      <c r="J217" s="141" t="s">
        <v>24</v>
      </c>
      <c r="K217" s="145"/>
    </row>
    <row r="218" spans="1:11" s="56" customFormat="1" ht="90" outlineLevel="3">
      <c r="A218" s="142">
        <f t="shared" si="3"/>
        <v>10</v>
      </c>
      <c r="B218" s="175" t="s">
        <v>455</v>
      </c>
      <c r="C218" s="175" t="s">
        <v>456</v>
      </c>
      <c r="D218" s="171" t="s">
        <v>457</v>
      </c>
      <c r="E218" s="143">
        <v>2378276.8</v>
      </c>
      <c r="F218" s="194">
        <v>0</v>
      </c>
      <c r="G218" s="143">
        <v>2378276.8</v>
      </c>
      <c r="H218" s="141" t="s">
        <v>458</v>
      </c>
      <c r="I218" s="196" t="s">
        <v>127</v>
      </c>
      <c r="J218" s="141" t="s">
        <v>24</v>
      </c>
      <c r="K218" s="145"/>
    </row>
    <row r="219" spans="1:11" s="53" customFormat="1" ht="90">
      <c r="A219" s="142">
        <v>11</v>
      </c>
      <c r="B219" s="175" t="s">
        <v>459</v>
      </c>
      <c r="C219" s="175" t="s">
        <v>460</v>
      </c>
      <c r="D219" s="171" t="s">
        <v>461</v>
      </c>
      <c r="E219" s="143">
        <v>1455966</v>
      </c>
      <c r="F219" s="194">
        <v>0</v>
      </c>
      <c r="G219" s="143">
        <v>1455966</v>
      </c>
      <c r="H219" s="141" t="s">
        <v>462</v>
      </c>
      <c r="I219" s="196" t="s">
        <v>127</v>
      </c>
      <c r="J219" s="141" t="s">
        <v>24</v>
      </c>
      <c r="K219" s="145"/>
    </row>
    <row r="220" spans="1:11" s="53" customFormat="1" ht="102">
      <c r="A220" s="142">
        <f>A219+1</f>
        <v>12</v>
      </c>
      <c r="B220" s="175" t="s">
        <v>463</v>
      </c>
      <c r="C220" s="175" t="s">
        <v>464</v>
      </c>
      <c r="D220" s="171" t="s">
        <v>465</v>
      </c>
      <c r="E220" s="143">
        <v>138116.7</v>
      </c>
      <c r="F220" s="194">
        <v>0</v>
      </c>
      <c r="G220" s="143">
        <v>138116.7</v>
      </c>
      <c r="H220" s="141" t="s">
        <v>466</v>
      </c>
      <c r="I220" s="196" t="s">
        <v>127</v>
      </c>
      <c r="J220" s="141" t="s">
        <v>24</v>
      </c>
      <c r="K220" s="145"/>
    </row>
    <row r="221" spans="1:11" s="53" customFormat="1" ht="90">
      <c r="A221" s="142">
        <f t="shared" si="3"/>
        <v>13</v>
      </c>
      <c r="B221" s="175" t="s">
        <v>467</v>
      </c>
      <c r="C221" s="175" t="s">
        <v>468</v>
      </c>
      <c r="D221" s="171" t="s">
        <v>469</v>
      </c>
      <c r="E221" s="143">
        <v>668053.87</v>
      </c>
      <c r="F221" s="194">
        <v>0</v>
      </c>
      <c r="G221" s="143">
        <v>668053.87</v>
      </c>
      <c r="H221" s="141" t="s">
        <v>470</v>
      </c>
      <c r="I221" s="196" t="s">
        <v>127</v>
      </c>
      <c r="J221" s="141" t="s">
        <v>24</v>
      </c>
      <c r="K221" s="145"/>
    </row>
    <row r="222" spans="1:11" s="53" customFormat="1" ht="120" customHeight="1">
      <c r="A222" s="142">
        <f t="shared" si="3"/>
        <v>14</v>
      </c>
      <c r="B222" s="175" t="s">
        <v>471</v>
      </c>
      <c r="C222" s="175" t="s">
        <v>472</v>
      </c>
      <c r="D222" s="171" t="s">
        <v>473</v>
      </c>
      <c r="E222" s="143">
        <v>2013015.1</v>
      </c>
      <c r="F222" s="194">
        <v>0</v>
      </c>
      <c r="G222" s="143">
        <v>2013015.1</v>
      </c>
      <c r="H222" s="141" t="s">
        <v>474</v>
      </c>
      <c r="I222" s="196" t="s">
        <v>127</v>
      </c>
      <c r="J222" s="141" t="s">
        <v>24</v>
      </c>
      <c r="K222" s="145"/>
    </row>
    <row r="223" spans="1:11" s="53" customFormat="1" ht="90">
      <c r="A223" s="142">
        <f t="shared" si="3"/>
        <v>15</v>
      </c>
      <c r="B223" s="175" t="s">
        <v>475</v>
      </c>
      <c r="C223" s="175" t="s">
        <v>476</v>
      </c>
      <c r="D223" s="171" t="s">
        <v>477</v>
      </c>
      <c r="E223" s="143">
        <v>286796.16</v>
      </c>
      <c r="F223" s="194">
        <v>0</v>
      </c>
      <c r="G223" s="143">
        <v>286796.16</v>
      </c>
      <c r="H223" s="141" t="s">
        <v>478</v>
      </c>
      <c r="I223" s="197" t="s">
        <v>127</v>
      </c>
      <c r="J223" s="141" t="s">
        <v>24</v>
      </c>
      <c r="K223" s="145"/>
    </row>
    <row r="224" spans="1:11" s="53" customFormat="1" ht="90">
      <c r="A224" s="142">
        <f t="shared" si="3"/>
        <v>16</v>
      </c>
      <c r="B224" s="175" t="s">
        <v>467</v>
      </c>
      <c r="C224" s="175" t="s">
        <v>479</v>
      </c>
      <c r="D224" s="171" t="s">
        <v>480</v>
      </c>
      <c r="E224" s="143">
        <v>1245148.85</v>
      </c>
      <c r="F224" s="194">
        <v>0</v>
      </c>
      <c r="G224" s="143">
        <v>1245148.85</v>
      </c>
      <c r="H224" s="141" t="s">
        <v>481</v>
      </c>
      <c r="I224" s="196" t="s">
        <v>127</v>
      </c>
      <c r="J224" s="141" t="s">
        <v>24</v>
      </c>
      <c r="K224" s="145"/>
    </row>
    <row r="225" spans="1:11" s="53" customFormat="1" ht="73.5" customHeight="1">
      <c r="A225" s="142">
        <f t="shared" si="3"/>
        <v>17</v>
      </c>
      <c r="B225" s="175" t="s">
        <v>482</v>
      </c>
      <c r="C225" s="175" t="s">
        <v>483</v>
      </c>
      <c r="D225" s="171" t="s">
        <v>484</v>
      </c>
      <c r="E225" s="143">
        <v>9096.81</v>
      </c>
      <c r="F225" s="194">
        <v>0</v>
      </c>
      <c r="G225" s="143">
        <v>9096.81</v>
      </c>
      <c r="H225" s="141" t="s">
        <v>485</v>
      </c>
      <c r="I225" s="196" t="s">
        <v>127</v>
      </c>
      <c r="J225" s="141" t="s">
        <v>24</v>
      </c>
      <c r="K225" s="145"/>
    </row>
    <row r="226" spans="1:11" s="53" customFormat="1" ht="109.5" customHeight="1">
      <c r="A226" s="142">
        <f t="shared" si="3"/>
        <v>18</v>
      </c>
      <c r="B226" s="175" t="s">
        <v>486</v>
      </c>
      <c r="C226" s="175" t="s">
        <v>487</v>
      </c>
      <c r="D226" s="171" t="s">
        <v>488</v>
      </c>
      <c r="E226" s="143">
        <v>9083.14</v>
      </c>
      <c r="F226" s="194">
        <v>0</v>
      </c>
      <c r="G226" s="143">
        <v>9083.14</v>
      </c>
      <c r="H226" s="141" t="s">
        <v>489</v>
      </c>
      <c r="I226" s="196" t="s">
        <v>127</v>
      </c>
      <c r="J226" s="141" t="s">
        <v>24</v>
      </c>
      <c r="K226" s="145"/>
    </row>
    <row r="227" spans="1:11" s="53" customFormat="1" ht="111" customHeight="1">
      <c r="A227" s="142">
        <f t="shared" si="3"/>
        <v>19</v>
      </c>
      <c r="B227" s="175" t="s">
        <v>490</v>
      </c>
      <c r="C227" s="175" t="s">
        <v>491</v>
      </c>
      <c r="D227" s="171" t="s">
        <v>492</v>
      </c>
      <c r="E227" s="143">
        <v>16050</v>
      </c>
      <c r="F227" s="194">
        <v>0</v>
      </c>
      <c r="G227" s="143">
        <v>16050</v>
      </c>
      <c r="H227" s="141" t="s">
        <v>493</v>
      </c>
      <c r="I227" s="196" t="s">
        <v>127</v>
      </c>
      <c r="J227" s="141" t="s">
        <v>24</v>
      </c>
      <c r="K227" s="145"/>
    </row>
    <row r="228" spans="1:11" s="53" customFormat="1" ht="96" customHeight="1">
      <c r="A228" s="142">
        <f t="shared" si="3"/>
        <v>20</v>
      </c>
      <c r="B228" s="175" t="s">
        <v>494</v>
      </c>
      <c r="C228" s="175" t="s">
        <v>495</v>
      </c>
      <c r="D228" s="171" t="s">
        <v>496</v>
      </c>
      <c r="E228" s="143">
        <v>9105.81</v>
      </c>
      <c r="F228" s="194">
        <v>0</v>
      </c>
      <c r="G228" s="143">
        <v>9105.81</v>
      </c>
      <c r="H228" s="141" t="s">
        <v>497</v>
      </c>
      <c r="I228" s="196" t="s">
        <v>127</v>
      </c>
      <c r="J228" s="141" t="s">
        <v>24</v>
      </c>
      <c r="K228" s="145"/>
    </row>
    <row r="229" spans="1:11" s="53" customFormat="1" ht="90">
      <c r="A229" s="142">
        <f t="shared" si="3"/>
        <v>21</v>
      </c>
      <c r="B229" s="175" t="s">
        <v>498</v>
      </c>
      <c r="C229" s="175" t="s">
        <v>499</v>
      </c>
      <c r="D229" s="171" t="s">
        <v>500</v>
      </c>
      <c r="E229" s="143">
        <v>50857.3</v>
      </c>
      <c r="F229" s="194">
        <v>0</v>
      </c>
      <c r="G229" s="143">
        <v>50857.3</v>
      </c>
      <c r="H229" s="141" t="s">
        <v>501</v>
      </c>
      <c r="I229" s="196" t="s">
        <v>127</v>
      </c>
      <c r="J229" s="141" t="s">
        <v>24</v>
      </c>
      <c r="K229" s="145"/>
    </row>
    <row r="230" spans="1:11" s="53" customFormat="1" ht="103.5" customHeight="1">
      <c r="A230" s="142">
        <f t="shared" si="3"/>
        <v>22</v>
      </c>
      <c r="B230" s="175" t="s">
        <v>502</v>
      </c>
      <c r="C230" s="175" t="s">
        <v>503</v>
      </c>
      <c r="D230" s="171" t="s">
        <v>504</v>
      </c>
      <c r="E230" s="143">
        <v>24965.12</v>
      </c>
      <c r="F230" s="194">
        <v>0</v>
      </c>
      <c r="G230" s="143">
        <v>24965.12</v>
      </c>
      <c r="H230" s="177" t="s">
        <v>501</v>
      </c>
      <c r="I230" s="196" t="s">
        <v>127</v>
      </c>
      <c r="J230" s="141" t="s">
        <v>24</v>
      </c>
      <c r="K230" s="145"/>
    </row>
    <row r="231" spans="1:11" s="53" customFormat="1" ht="103.5" customHeight="1">
      <c r="A231" s="142">
        <f t="shared" si="3"/>
        <v>23</v>
      </c>
      <c r="B231" s="175" t="s">
        <v>505</v>
      </c>
      <c r="C231" s="175" t="s">
        <v>506</v>
      </c>
      <c r="D231" s="171" t="s">
        <v>507</v>
      </c>
      <c r="E231" s="143">
        <v>476976.64</v>
      </c>
      <c r="F231" s="194">
        <v>0</v>
      </c>
      <c r="G231" s="143">
        <v>476976.64</v>
      </c>
      <c r="H231" s="177" t="s">
        <v>508</v>
      </c>
      <c r="I231" s="196" t="s">
        <v>127</v>
      </c>
      <c r="J231" s="141" t="s">
        <v>24</v>
      </c>
      <c r="K231" s="145"/>
    </row>
    <row r="232" spans="1:11" s="53" customFormat="1" ht="80.25" customHeight="1">
      <c r="A232" s="142">
        <f t="shared" si="3"/>
        <v>24</v>
      </c>
      <c r="B232" s="175" t="s">
        <v>509</v>
      </c>
      <c r="C232" s="175" t="s">
        <v>510</v>
      </c>
      <c r="D232" s="171" t="s">
        <v>511</v>
      </c>
      <c r="E232" s="143">
        <v>1144536</v>
      </c>
      <c r="F232" s="194">
        <v>0</v>
      </c>
      <c r="G232" s="143">
        <v>1144536</v>
      </c>
      <c r="H232" s="177" t="s">
        <v>512</v>
      </c>
      <c r="I232" s="196" t="s">
        <v>127</v>
      </c>
      <c r="J232" s="141" t="s">
        <v>24</v>
      </c>
      <c r="K232" s="145"/>
    </row>
    <row r="233" spans="1:11" s="53" customFormat="1" ht="84" customHeight="1">
      <c r="A233" s="142">
        <f t="shared" si="3"/>
        <v>25</v>
      </c>
      <c r="B233" s="175" t="s">
        <v>513</v>
      </c>
      <c r="C233" s="175" t="s">
        <v>514</v>
      </c>
      <c r="D233" s="171" t="s">
        <v>515</v>
      </c>
      <c r="E233" s="143">
        <v>788301.8</v>
      </c>
      <c r="F233" s="194">
        <v>0</v>
      </c>
      <c r="G233" s="143">
        <v>788301.8</v>
      </c>
      <c r="H233" s="177" t="s">
        <v>516</v>
      </c>
      <c r="I233" s="196" t="s">
        <v>127</v>
      </c>
      <c r="J233" s="141" t="s">
        <v>24</v>
      </c>
      <c r="K233" s="145"/>
    </row>
    <row r="234" spans="1:11" s="53" customFormat="1" ht="103.5" customHeight="1">
      <c r="A234" s="142">
        <f t="shared" si="3"/>
        <v>26</v>
      </c>
      <c r="B234" s="175" t="s">
        <v>517</v>
      </c>
      <c r="C234" s="175" t="s">
        <v>518</v>
      </c>
      <c r="D234" s="171" t="s">
        <v>519</v>
      </c>
      <c r="E234" s="143">
        <v>16016.57</v>
      </c>
      <c r="F234" s="194">
        <v>0</v>
      </c>
      <c r="G234" s="143">
        <v>16016.57</v>
      </c>
      <c r="H234" s="177" t="s">
        <v>520</v>
      </c>
      <c r="I234" s="196" t="s">
        <v>127</v>
      </c>
      <c r="J234" s="141" t="s">
        <v>24</v>
      </c>
      <c r="K234" s="145"/>
    </row>
    <row r="235" spans="1:11" s="53" customFormat="1" ht="110.25" customHeight="1">
      <c r="A235" s="142">
        <f t="shared" si="3"/>
        <v>27</v>
      </c>
      <c r="B235" s="175" t="s">
        <v>521</v>
      </c>
      <c r="C235" s="175" t="s">
        <v>522</v>
      </c>
      <c r="D235" s="171" t="s">
        <v>523</v>
      </c>
      <c r="E235" s="143">
        <v>15250.5</v>
      </c>
      <c r="F235" s="194">
        <v>0</v>
      </c>
      <c r="G235" s="143">
        <v>15250.5</v>
      </c>
      <c r="H235" s="177" t="s">
        <v>524</v>
      </c>
      <c r="I235" s="196" t="s">
        <v>127</v>
      </c>
      <c r="J235" s="141" t="s">
        <v>24</v>
      </c>
      <c r="K235" s="145"/>
    </row>
    <row r="236" spans="1:11" s="53" customFormat="1" ht="110.25" customHeight="1">
      <c r="A236" s="142">
        <v>28</v>
      </c>
      <c r="B236" s="175" t="s">
        <v>525</v>
      </c>
      <c r="C236" s="175" t="s">
        <v>526</v>
      </c>
      <c r="D236" s="171">
        <v>1153</v>
      </c>
      <c r="E236" s="143">
        <v>474148.19</v>
      </c>
      <c r="F236" s="143">
        <v>0</v>
      </c>
      <c r="G236" s="143">
        <v>474148.19</v>
      </c>
      <c r="H236" s="177" t="s">
        <v>327</v>
      </c>
      <c r="I236" s="196" t="s">
        <v>127</v>
      </c>
      <c r="J236" s="141" t="s">
        <v>24</v>
      </c>
      <c r="K236" s="145"/>
    </row>
    <row r="237" spans="1:11" s="53" customFormat="1" ht="31.5" customHeight="1">
      <c r="A237" s="70"/>
      <c r="B237" s="30" t="s">
        <v>970</v>
      </c>
      <c r="C237" s="21"/>
      <c r="D237" s="22"/>
      <c r="E237" s="67">
        <f>E209+E210+E211+E212+E213+E214+E215+E216+E217+E218+E219+E220+E221+E222+E223+E224+E225+E226+E227+E228+E229+E230+E231+E232+E233+E234+E235+E236</f>
        <v>37536287.059999995</v>
      </c>
      <c r="F237" s="67">
        <f>F209+F210+F211+F212+F213+F214+F215+F216+F217+F218+F219+F220+F221+F222+F223+F224+F225+F226+F227+F228+F229+F230+F231+F232+F233+F234+F235+F236</f>
        <v>0</v>
      </c>
      <c r="G237" s="23">
        <f>G209+G210+G211+G212+G213+G214+G215+G216+G217+G218+G219+G220+G221+G222+G223+G224+G225+G226+G227+G228+G229+G230+G231+G232+G233+G234+G235+G236</f>
        <v>37536287.059999995</v>
      </c>
      <c r="H237" s="19"/>
      <c r="I237" s="69"/>
      <c r="J237" s="18"/>
      <c r="K237" s="145"/>
    </row>
    <row r="238" spans="1:11" s="53" customFormat="1" ht="12.75">
      <c r="A238"/>
      <c r="B238" s="73"/>
      <c r="C238"/>
      <c r="D238"/>
      <c r="E238"/>
      <c r="F238"/>
      <c r="G238"/>
      <c r="H238"/>
      <c r="I238"/>
      <c r="J238"/>
      <c r="K238"/>
    </row>
    <row r="239" spans="1:11" s="53" customFormat="1" ht="27" customHeight="1">
      <c r="A239" s="12"/>
      <c r="B239" s="30" t="s">
        <v>922</v>
      </c>
      <c r="C239" s="12"/>
      <c r="D239" s="12"/>
      <c r="E239" s="32">
        <f>E7+E19+E47+E207+E237</f>
        <v>493041392.82000005</v>
      </c>
      <c r="F239" s="32">
        <f>F7+F19+F47+F207+F237</f>
        <v>161491911.14000002</v>
      </c>
      <c r="G239" s="23">
        <f>G207+G237</f>
        <v>41556573.42999999</v>
      </c>
      <c r="H239" s="12"/>
      <c r="I239" s="12"/>
      <c r="J239" s="12"/>
      <c r="K239" s="12"/>
    </row>
    <row r="246" ht="27" customHeight="1"/>
    <row r="248" ht="29.25" customHeight="1"/>
  </sheetData>
  <sheetProtection selectLockedCells="1" selectUnlockedCells="1"/>
  <mergeCells count="15">
    <mergeCell ref="A148:J148"/>
    <mergeCell ref="A176:J176"/>
    <mergeCell ref="A208:J208"/>
    <mergeCell ref="A20:J20"/>
    <mergeCell ref="A21:J21"/>
    <mergeCell ref="A22:J22"/>
    <mergeCell ref="A29:J29"/>
    <mergeCell ref="A48:J48"/>
    <mergeCell ref="A49:J49"/>
    <mergeCell ref="B1:F1"/>
    <mergeCell ref="A4:J4"/>
    <mergeCell ref="A5:J5"/>
    <mergeCell ref="A8:J8"/>
    <mergeCell ref="A9:J9"/>
    <mergeCell ref="A10:J10"/>
  </mergeCells>
  <printOptions/>
  <pageMargins left="0" right="0" top="0" bottom="0"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314"/>
  <sheetViews>
    <sheetView zoomScale="84" zoomScaleNormal="84" zoomScalePageLayoutView="0" workbookViewId="0" topLeftCell="A1">
      <selection activeCell="C243" sqref="C243"/>
    </sheetView>
  </sheetViews>
  <sheetFormatPr defaultColWidth="9.33203125" defaultRowHeight="11.25"/>
  <cols>
    <col min="1" max="1" width="8" style="0" customWidth="1"/>
    <col min="2" max="2" width="52" style="0" customWidth="1"/>
    <col min="3" max="3" width="16.5" style="0" customWidth="1"/>
    <col min="4" max="4" width="18.66015625" style="0" customWidth="1"/>
    <col min="5" max="5" width="21.16015625" style="0" customWidth="1"/>
    <col min="6" max="6" width="21.33203125" style="0" customWidth="1"/>
    <col min="7" max="7" width="22.66015625" style="0" customWidth="1"/>
    <col min="8" max="8" width="22.16015625" style="0" customWidth="1"/>
  </cols>
  <sheetData>
    <row r="1" spans="1:7" ht="12.75">
      <c r="A1" s="74"/>
      <c r="B1" s="75"/>
      <c r="C1" s="76"/>
      <c r="D1" s="76"/>
      <c r="E1" s="74"/>
      <c r="F1" s="74"/>
      <c r="G1" s="74"/>
    </row>
    <row r="2" spans="1:7" ht="12.75">
      <c r="A2" s="76"/>
      <c r="B2" s="76"/>
      <c r="C2" s="76"/>
      <c r="D2" s="76"/>
      <c r="E2" s="76"/>
      <c r="F2" s="76"/>
      <c r="G2" s="76"/>
    </row>
    <row r="3" spans="1:7" ht="15.75">
      <c r="A3" s="76"/>
      <c r="B3" s="77" t="s">
        <v>527</v>
      </c>
      <c r="C3" s="76"/>
      <c r="D3" s="76"/>
      <c r="E3" s="76"/>
      <c r="F3" s="76"/>
      <c r="G3" s="76"/>
    </row>
    <row r="4" spans="1:7" ht="12.75">
      <c r="A4" s="74"/>
      <c r="B4" s="78"/>
      <c r="C4" s="74"/>
      <c r="D4" s="74"/>
      <c r="E4" s="74"/>
      <c r="F4" s="74"/>
      <c r="G4" s="74"/>
    </row>
    <row r="5" spans="1:7" ht="12.75">
      <c r="A5" s="74"/>
      <c r="B5" s="78"/>
      <c r="C5" s="74"/>
      <c r="D5" s="74"/>
      <c r="E5" s="74"/>
      <c r="F5" s="74"/>
      <c r="G5" s="74"/>
    </row>
    <row r="6" spans="1:8" ht="152.25" customHeight="1">
      <c r="A6" s="79" t="s">
        <v>528</v>
      </c>
      <c r="B6" s="79" t="s">
        <v>529</v>
      </c>
      <c r="C6" s="79" t="s">
        <v>530</v>
      </c>
      <c r="D6" s="79" t="s">
        <v>531</v>
      </c>
      <c r="E6" s="79" t="s">
        <v>532</v>
      </c>
      <c r="F6" s="79" t="s">
        <v>14</v>
      </c>
      <c r="G6" s="79" t="s">
        <v>533</v>
      </c>
      <c r="H6" s="80" t="s">
        <v>16</v>
      </c>
    </row>
    <row r="7" spans="1:8" ht="33.75" customHeight="1">
      <c r="A7" s="81"/>
      <c r="B7" s="81" t="s">
        <v>534</v>
      </c>
      <c r="C7" s="81"/>
      <c r="D7" s="81"/>
      <c r="E7" s="81"/>
      <c r="F7" s="81"/>
      <c r="G7" s="81"/>
      <c r="H7" s="40"/>
    </row>
    <row r="8" spans="1:8" ht="30.75" customHeight="1">
      <c r="A8" s="79"/>
      <c r="B8" s="79" t="s">
        <v>535</v>
      </c>
      <c r="C8" s="79"/>
      <c r="D8" s="79"/>
      <c r="E8" s="79"/>
      <c r="F8" s="82"/>
      <c r="G8" s="79"/>
      <c r="H8" s="12"/>
    </row>
    <row r="9" spans="1:8" ht="100.5" customHeight="1">
      <c r="A9" s="79">
        <v>1</v>
      </c>
      <c r="B9" s="83" t="s">
        <v>536</v>
      </c>
      <c r="C9" s="84">
        <v>752602.5</v>
      </c>
      <c r="D9" s="84">
        <v>752602.5</v>
      </c>
      <c r="E9" s="29" t="s">
        <v>537</v>
      </c>
      <c r="F9" s="69" t="s">
        <v>538</v>
      </c>
      <c r="G9" s="82" t="s">
        <v>24</v>
      </c>
      <c r="H9" s="29" t="s">
        <v>539</v>
      </c>
    </row>
    <row r="10" spans="1:8" ht="100.5" customHeight="1">
      <c r="A10" s="79">
        <v>2</v>
      </c>
      <c r="B10" s="83" t="s">
        <v>972</v>
      </c>
      <c r="C10" s="84">
        <v>1201809</v>
      </c>
      <c r="D10" s="84"/>
      <c r="E10" s="29" t="s">
        <v>973</v>
      </c>
      <c r="F10" s="69" t="s">
        <v>538</v>
      </c>
      <c r="G10" s="82" t="s">
        <v>24</v>
      </c>
      <c r="H10" s="29"/>
    </row>
    <row r="11" spans="1:8" s="88" customFormat="1" ht="12.75">
      <c r="A11" s="85"/>
      <c r="B11" s="86" t="s">
        <v>857</v>
      </c>
      <c r="C11" s="84">
        <v>752602.5</v>
      </c>
      <c r="D11" s="84">
        <v>752602.5</v>
      </c>
      <c r="E11" s="87"/>
      <c r="F11" s="87"/>
      <c r="G11" s="87"/>
      <c r="H11" s="87"/>
    </row>
    <row r="12" spans="1:8" s="91" customFormat="1" ht="25.5" customHeight="1">
      <c r="A12" s="85"/>
      <c r="B12" s="89" t="s">
        <v>962</v>
      </c>
      <c r="C12" s="90"/>
      <c r="D12" s="90"/>
      <c r="E12" s="85"/>
      <c r="F12" s="85"/>
      <c r="G12" s="85"/>
      <c r="H12" s="85"/>
    </row>
    <row r="13" spans="1:8" s="93" customFormat="1" ht="121.5" customHeight="1">
      <c r="A13" s="92">
        <v>1</v>
      </c>
      <c r="B13" s="200" t="s">
        <v>541</v>
      </c>
      <c r="C13" s="84">
        <v>78145</v>
      </c>
      <c r="D13" s="84">
        <v>78145</v>
      </c>
      <c r="E13" s="29" t="s">
        <v>542</v>
      </c>
      <c r="F13" s="69" t="s">
        <v>538</v>
      </c>
      <c r="G13" s="18" t="s">
        <v>24</v>
      </c>
      <c r="H13" s="29" t="s">
        <v>543</v>
      </c>
    </row>
    <row r="14" spans="1:8" s="93" customFormat="1" ht="85.5" customHeight="1">
      <c r="A14" s="92">
        <v>2</v>
      </c>
      <c r="B14" s="200" t="s">
        <v>541</v>
      </c>
      <c r="C14" s="84">
        <v>78145</v>
      </c>
      <c r="D14" s="84">
        <v>78145</v>
      </c>
      <c r="E14" s="29" t="s">
        <v>542</v>
      </c>
      <c r="F14" s="69" t="s">
        <v>538</v>
      </c>
      <c r="G14" s="18" t="s">
        <v>24</v>
      </c>
      <c r="H14" s="29" t="s">
        <v>543</v>
      </c>
    </row>
    <row r="15" spans="1:8" s="93" customFormat="1" ht="89.25" customHeight="1">
      <c r="A15" s="92">
        <v>3</v>
      </c>
      <c r="B15" s="200" t="s">
        <v>544</v>
      </c>
      <c r="C15" s="84">
        <v>87456</v>
      </c>
      <c r="D15" s="84">
        <v>87456</v>
      </c>
      <c r="E15" s="29" t="s">
        <v>545</v>
      </c>
      <c r="F15" s="69" t="s">
        <v>538</v>
      </c>
      <c r="G15" s="18" t="s">
        <v>24</v>
      </c>
      <c r="H15" s="29" t="s">
        <v>543</v>
      </c>
    </row>
    <row r="16" spans="1:8" s="93" customFormat="1" ht="101.25">
      <c r="A16" s="92">
        <v>4</v>
      </c>
      <c r="B16" s="200" t="s">
        <v>544</v>
      </c>
      <c r="C16" s="84">
        <v>87456</v>
      </c>
      <c r="D16" s="84">
        <v>87456</v>
      </c>
      <c r="E16" s="29" t="s">
        <v>545</v>
      </c>
      <c r="F16" s="69" t="s">
        <v>538</v>
      </c>
      <c r="G16" s="18" t="s">
        <v>24</v>
      </c>
      <c r="H16" s="29" t="s">
        <v>543</v>
      </c>
    </row>
    <row r="17" spans="1:8" s="93" customFormat="1" ht="98.25" customHeight="1">
      <c r="A17" s="92">
        <v>5</v>
      </c>
      <c r="B17" s="200" t="s">
        <v>546</v>
      </c>
      <c r="C17" s="84">
        <v>72695.59</v>
      </c>
      <c r="D17" s="84">
        <v>72695.59</v>
      </c>
      <c r="E17" s="58" t="s">
        <v>547</v>
      </c>
      <c r="F17" s="69" t="s">
        <v>538</v>
      </c>
      <c r="G17" s="18" t="s">
        <v>24</v>
      </c>
      <c r="H17" s="29" t="s">
        <v>548</v>
      </c>
    </row>
    <row r="18" spans="1:8" s="74" customFormat="1" ht="79.5" customHeight="1">
      <c r="A18" s="92">
        <v>6</v>
      </c>
      <c r="B18" s="200" t="s">
        <v>554</v>
      </c>
      <c r="C18" s="84">
        <v>76106.88</v>
      </c>
      <c r="D18" s="84">
        <v>76106.88</v>
      </c>
      <c r="E18" s="58" t="s">
        <v>555</v>
      </c>
      <c r="F18" s="69" t="s">
        <v>538</v>
      </c>
      <c r="G18" s="18" t="s">
        <v>24</v>
      </c>
      <c r="H18" s="29"/>
    </row>
    <row r="19" spans="1:8" s="74" customFormat="1" ht="79.5" customHeight="1">
      <c r="A19" s="92">
        <v>7</v>
      </c>
      <c r="B19" s="200" t="s">
        <v>556</v>
      </c>
      <c r="C19" s="84">
        <v>82391.18</v>
      </c>
      <c r="D19" s="84">
        <v>82391.18</v>
      </c>
      <c r="E19" s="29" t="s">
        <v>557</v>
      </c>
      <c r="F19" s="69" t="s">
        <v>538</v>
      </c>
      <c r="G19" s="18" t="s">
        <v>24</v>
      </c>
      <c r="H19" s="29"/>
    </row>
    <row r="20" spans="1:8" s="74" customFormat="1" ht="111" customHeight="1">
      <c r="A20" s="92">
        <v>8</v>
      </c>
      <c r="B20" s="200" t="s">
        <v>558</v>
      </c>
      <c r="C20" s="84">
        <v>610000</v>
      </c>
      <c r="D20" s="84">
        <v>119636.24</v>
      </c>
      <c r="E20" s="29" t="s">
        <v>559</v>
      </c>
      <c r="F20" s="69" t="s">
        <v>538</v>
      </c>
      <c r="G20" s="18" t="s">
        <v>24</v>
      </c>
      <c r="H20" s="29" t="s">
        <v>560</v>
      </c>
    </row>
    <row r="21" spans="1:8" s="74" customFormat="1" ht="111" customHeight="1">
      <c r="A21" s="92">
        <v>9</v>
      </c>
      <c r="B21" s="200" t="s">
        <v>949</v>
      </c>
      <c r="C21" s="84">
        <v>305735.64</v>
      </c>
      <c r="D21" s="84"/>
      <c r="E21" s="29" t="s">
        <v>951</v>
      </c>
      <c r="F21" s="69" t="s">
        <v>538</v>
      </c>
      <c r="G21" s="18" t="s">
        <v>24</v>
      </c>
      <c r="H21" s="29"/>
    </row>
    <row r="22" spans="1:8" s="74" customFormat="1" ht="111" customHeight="1">
      <c r="A22" s="92">
        <v>10</v>
      </c>
      <c r="B22" s="200" t="s">
        <v>950</v>
      </c>
      <c r="C22" s="84">
        <v>101045.84</v>
      </c>
      <c r="D22" s="84"/>
      <c r="E22" s="29" t="s">
        <v>952</v>
      </c>
      <c r="F22" s="69" t="s">
        <v>538</v>
      </c>
      <c r="G22" s="18" t="s">
        <v>24</v>
      </c>
      <c r="H22" s="29"/>
    </row>
    <row r="23" spans="1:8" s="88" customFormat="1" ht="12.75">
      <c r="A23" s="85"/>
      <c r="B23" s="86" t="s">
        <v>961</v>
      </c>
      <c r="C23" s="95">
        <f>SUM(C13:C22)</f>
        <v>1579177.1300000001</v>
      </c>
      <c r="D23" s="95">
        <f>SUM(D13:D20)</f>
        <v>682031.8899999999</v>
      </c>
      <c r="E23" s="87"/>
      <c r="F23" s="87"/>
      <c r="G23" s="87"/>
      <c r="H23" s="87"/>
    </row>
    <row r="24" spans="1:8" s="88" customFormat="1" ht="25.5">
      <c r="A24" s="85"/>
      <c r="B24" s="86" t="s">
        <v>963</v>
      </c>
      <c r="C24" s="95"/>
      <c r="D24" s="95"/>
      <c r="E24" s="87"/>
      <c r="F24" s="87"/>
      <c r="G24" s="87"/>
      <c r="H24" s="87"/>
    </row>
    <row r="25" spans="1:8" s="88" customFormat="1" ht="120" customHeight="1">
      <c r="A25" s="85">
        <v>1</v>
      </c>
      <c r="B25" s="29" t="s">
        <v>953</v>
      </c>
      <c r="C25" s="95">
        <v>74892</v>
      </c>
      <c r="D25" s="95"/>
      <c r="E25" s="29" t="s">
        <v>954</v>
      </c>
      <c r="F25" s="29" t="s">
        <v>538</v>
      </c>
      <c r="G25" s="198" t="s">
        <v>24</v>
      </c>
      <c r="H25" s="87"/>
    </row>
    <row r="26" spans="1:8" s="88" customFormat="1" ht="120" customHeight="1">
      <c r="A26" s="85">
        <v>2</v>
      </c>
      <c r="B26" s="86" t="s">
        <v>955</v>
      </c>
      <c r="C26" s="95">
        <v>500482.84</v>
      </c>
      <c r="D26" s="95"/>
      <c r="E26" s="29" t="s">
        <v>956</v>
      </c>
      <c r="F26" s="29" t="s">
        <v>538</v>
      </c>
      <c r="G26" s="198" t="s">
        <v>24</v>
      </c>
      <c r="H26" s="87"/>
    </row>
    <row r="27" spans="1:8" s="88" customFormat="1" ht="120" customHeight="1">
      <c r="A27" s="85">
        <v>3</v>
      </c>
      <c r="B27" s="86" t="s">
        <v>549</v>
      </c>
      <c r="C27" s="95">
        <v>359340</v>
      </c>
      <c r="D27" s="95">
        <v>55612.18</v>
      </c>
      <c r="E27" s="29" t="s">
        <v>550</v>
      </c>
      <c r="F27" s="29" t="s">
        <v>538</v>
      </c>
      <c r="G27" s="198" t="s">
        <v>24</v>
      </c>
      <c r="H27" s="87"/>
    </row>
    <row r="28" spans="1:8" s="88" customFormat="1" ht="114.75" customHeight="1">
      <c r="A28" s="85">
        <v>4</v>
      </c>
      <c r="B28" s="86" t="s">
        <v>551</v>
      </c>
      <c r="C28" s="95">
        <v>146900</v>
      </c>
      <c r="D28" s="95">
        <v>22734.53</v>
      </c>
      <c r="E28" s="29" t="s">
        <v>552</v>
      </c>
      <c r="F28" s="29" t="s">
        <v>538</v>
      </c>
      <c r="G28" s="198" t="s">
        <v>24</v>
      </c>
      <c r="H28" s="87"/>
    </row>
    <row r="29" spans="1:8" s="88" customFormat="1" ht="115.5" customHeight="1">
      <c r="A29" s="85">
        <v>5</v>
      </c>
      <c r="B29" s="86" t="s">
        <v>551</v>
      </c>
      <c r="C29" s="95">
        <v>146900</v>
      </c>
      <c r="D29" s="95">
        <v>22734.53</v>
      </c>
      <c r="E29" s="29" t="s">
        <v>553</v>
      </c>
      <c r="F29" s="29" t="s">
        <v>538</v>
      </c>
      <c r="G29" s="198" t="s">
        <v>24</v>
      </c>
      <c r="H29" s="87"/>
    </row>
    <row r="30" spans="1:8" s="88" customFormat="1" ht="19.5" customHeight="1">
      <c r="A30" s="85"/>
      <c r="B30" s="86" t="s">
        <v>964</v>
      </c>
      <c r="C30" s="95">
        <f>C25+C26+C27+C28+C29</f>
        <v>1228514.84</v>
      </c>
      <c r="D30" s="95">
        <f>D25+D26+D27+D28+D29</f>
        <v>101081.23999999999</v>
      </c>
      <c r="E30" s="29"/>
      <c r="F30" s="29"/>
      <c r="G30" s="198"/>
      <c r="H30" s="87"/>
    </row>
    <row r="31" spans="1:8" s="88" customFormat="1" ht="21.75" customHeight="1">
      <c r="A31" s="85"/>
      <c r="B31" s="199" t="s">
        <v>943</v>
      </c>
      <c r="C31" s="95"/>
      <c r="D31" s="95"/>
      <c r="E31" s="87"/>
      <c r="F31" s="87"/>
      <c r="G31" s="87"/>
      <c r="H31" s="87"/>
    </row>
    <row r="32" spans="1:8" s="88" customFormat="1" ht="114.75">
      <c r="A32" s="85">
        <v>1</v>
      </c>
      <c r="B32" s="29" t="s">
        <v>957</v>
      </c>
      <c r="C32" s="95">
        <v>100000</v>
      </c>
      <c r="D32" s="95"/>
      <c r="E32" s="29" t="s">
        <v>948</v>
      </c>
      <c r="F32" s="29" t="s">
        <v>538</v>
      </c>
      <c r="G32" s="198" t="s">
        <v>24</v>
      </c>
      <c r="H32" s="87"/>
    </row>
    <row r="33" spans="1:8" s="88" customFormat="1" ht="114.75">
      <c r="A33" s="85">
        <v>2</v>
      </c>
      <c r="B33" s="29" t="s">
        <v>944</v>
      </c>
      <c r="C33" s="95">
        <v>349645</v>
      </c>
      <c r="D33" s="95"/>
      <c r="E33" s="29" t="s">
        <v>948</v>
      </c>
      <c r="F33" s="29" t="s">
        <v>538</v>
      </c>
      <c r="G33" s="198" t="s">
        <v>24</v>
      </c>
      <c r="H33" s="87"/>
    </row>
    <row r="34" spans="1:8" s="88" customFormat="1" ht="114.75">
      <c r="A34" s="85">
        <v>3</v>
      </c>
      <c r="B34" s="29" t="s">
        <v>945</v>
      </c>
      <c r="C34" s="95">
        <v>100000</v>
      </c>
      <c r="D34" s="95"/>
      <c r="E34" s="29" t="s">
        <v>948</v>
      </c>
      <c r="F34" s="29" t="s">
        <v>538</v>
      </c>
      <c r="G34" s="198" t="s">
        <v>24</v>
      </c>
      <c r="H34" s="87"/>
    </row>
    <row r="35" spans="1:8" s="88" customFormat="1" ht="114.75">
      <c r="A35" s="85">
        <v>4</v>
      </c>
      <c r="B35" s="29" t="s">
        <v>946</v>
      </c>
      <c r="C35" s="95">
        <v>100000</v>
      </c>
      <c r="D35" s="95"/>
      <c r="E35" s="29" t="s">
        <v>948</v>
      </c>
      <c r="F35" s="29" t="s">
        <v>538</v>
      </c>
      <c r="G35" s="198" t="s">
        <v>24</v>
      </c>
      <c r="H35" s="87"/>
    </row>
    <row r="36" spans="1:8" s="88" customFormat="1" ht="114.75">
      <c r="A36" s="85">
        <v>5</v>
      </c>
      <c r="B36" s="29" t="s">
        <v>947</v>
      </c>
      <c r="C36" s="95">
        <v>100000</v>
      </c>
      <c r="D36" s="95"/>
      <c r="E36" s="29" t="s">
        <v>948</v>
      </c>
      <c r="F36" s="29" t="s">
        <v>538</v>
      </c>
      <c r="G36" s="198" t="s">
        <v>24</v>
      </c>
      <c r="H36" s="87"/>
    </row>
    <row r="37" spans="1:8" s="88" customFormat="1" ht="13.5">
      <c r="A37" s="85"/>
      <c r="B37" s="86" t="s">
        <v>965</v>
      </c>
      <c r="C37" s="96">
        <f>C32+C33+C34+C35+C36</f>
        <v>749645</v>
      </c>
      <c r="D37" s="96">
        <f>D32+D33+D34+D35+D36</f>
        <v>0</v>
      </c>
      <c r="E37" s="87"/>
      <c r="F37" s="87"/>
      <c r="G37" s="87"/>
      <c r="H37" s="87"/>
    </row>
    <row r="38" spans="1:8" s="88" customFormat="1" ht="26.25">
      <c r="A38" s="85"/>
      <c r="B38" s="199" t="s">
        <v>958</v>
      </c>
      <c r="C38" s="96"/>
      <c r="D38" s="96"/>
      <c r="E38" s="87"/>
      <c r="F38" s="87"/>
      <c r="G38" s="87"/>
      <c r="H38" s="87"/>
    </row>
    <row r="39" spans="1:8" s="88" customFormat="1" ht="115.5">
      <c r="A39" s="85">
        <v>1</v>
      </c>
      <c r="B39" s="199" t="s">
        <v>959</v>
      </c>
      <c r="C39" s="96">
        <v>280773.25</v>
      </c>
      <c r="D39" s="96"/>
      <c r="E39" s="29" t="s">
        <v>960</v>
      </c>
      <c r="F39" s="86" t="s">
        <v>538</v>
      </c>
      <c r="G39" s="198" t="s">
        <v>24</v>
      </c>
      <c r="H39" s="87"/>
    </row>
    <row r="40" spans="1:8" s="88" customFormat="1" ht="13.5">
      <c r="A40" s="85"/>
      <c r="B40" s="199" t="s">
        <v>966</v>
      </c>
      <c r="C40" s="96">
        <f>C39</f>
        <v>280773.25</v>
      </c>
      <c r="D40" s="96">
        <f>D39</f>
        <v>0</v>
      </c>
      <c r="E40" s="29"/>
      <c r="F40" s="86"/>
      <c r="G40" s="198"/>
      <c r="H40" s="87"/>
    </row>
    <row r="41" spans="1:8" s="88" customFormat="1" ht="14.25" customHeight="1">
      <c r="A41" s="85"/>
      <c r="B41" s="86" t="s">
        <v>978</v>
      </c>
      <c r="C41" s="96">
        <f>C9+C13+C14+C15+C16+C17+C18+C19+C20+C21+C22+C25+C26+C27+C28+C29+C32+C33+C34+C35+C36+C39</f>
        <v>4590712.72</v>
      </c>
      <c r="D41" s="96">
        <f>D9+D13+D14+D15+D16+D17+D18+D19+D20+D21+D22+D25+D26+D27+D28+D29+D32+D33+D34+D36+D35+D39</f>
        <v>1535715.6300000001</v>
      </c>
      <c r="E41" s="87"/>
      <c r="F41" s="87"/>
      <c r="G41" s="87"/>
      <c r="H41" s="87"/>
    </row>
    <row r="42" spans="1:8" s="74" customFormat="1" ht="35.25" customHeight="1">
      <c r="A42" s="97"/>
      <c r="B42" s="215" t="s">
        <v>49</v>
      </c>
      <c r="C42" s="215"/>
      <c r="D42" s="215"/>
      <c r="E42" s="215"/>
      <c r="F42" s="215"/>
      <c r="G42" s="215"/>
      <c r="H42" s="215"/>
    </row>
    <row r="43" spans="1:8" s="74" customFormat="1" ht="30" customHeight="1">
      <c r="A43" s="201"/>
      <c r="B43" s="99" t="s">
        <v>535</v>
      </c>
      <c r="C43" s="92"/>
      <c r="D43" s="92"/>
      <c r="E43" s="92"/>
      <c r="F43" s="92"/>
      <c r="G43" s="92"/>
      <c r="H43" s="92"/>
    </row>
    <row r="44" spans="1:8" s="74" customFormat="1" ht="72.75" customHeight="1">
      <c r="A44" s="92">
        <v>1</v>
      </c>
      <c r="B44" s="29" t="s">
        <v>562</v>
      </c>
      <c r="C44" s="84">
        <v>545000</v>
      </c>
      <c r="D44" s="84">
        <v>545000</v>
      </c>
      <c r="E44" s="29" t="s">
        <v>563</v>
      </c>
      <c r="F44" s="69" t="s">
        <v>538</v>
      </c>
      <c r="G44" s="18" t="s">
        <v>24</v>
      </c>
      <c r="H44" s="29" t="s">
        <v>564</v>
      </c>
    </row>
    <row r="45" spans="1:8" s="74" customFormat="1" ht="92.25" customHeight="1">
      <c r="A45" s="92">
        <v>2</v>
      </c>
      <c r="B45" s="92" t="s">
        <v>565</v>
      </c>
      <c r="C45" s="100">
        <v>12000</v>
      </c>
      <c r="D45" s="100">
        <v>12000</v>
      </c>
      <c r="E45" s="29" t="s">
        <v>566</v>
      </c>
      <c r="F45" s="69" t="s">
        <v>538</v>
      </c>
      <c r="G45" s="18" t="s">
        <v>24</v>
      </c>
      <c r="H45" s="29" t="s">
        <v>567</v>
      </c>
    </row>
    <row r="46" spans="1:8" s="74" customFormat="1" ht="92.25" customHeight="1">
      <c r="A46" s="92">
        <v>3</v>
      </c>
      <c r="B46" s="92" t="s">
        <v>568</v>
      </c>
      <c r="C46" s="100">
        <v>285500</v>
      </c>
      <c r="D46" s="100">
        <v>285500</v>
      </c>
      <c r="E46" s="29" t="s">
        <v>569</v>
      </c>
      <c r="F46" s="69" t="s">
        <v>538</v>
      </c>
      <c r="G46" s="18" t="s">
        <v>24</v>
      </c>
      <c r="H46" s="29" t="s">
        <v>570</v>
      </c>
    </row>
    <row r="47" spans="1:8" s="74" customFormat="1" ht="92.25" customHeight="1">
      <c r="A47" s="92">
        <v>4</v>
      </c>
      <c r="B47" s="92" t="s">
        <v>571</v>
      </c>
      <c r="C47" s="100">
        <v>190000</v>
      </c>
      <c r="D47" s="100">
        <v>190000</v>
      </c>
      <c r="E47" s="29" t="s">
        <v>572</v>
      </c>
      <c r="F47" s="69" t="s">
        <v>538</v>
      </c>
      <c r="G47" s="18" t="s">
        <v>24</v>
      </c>
      <c r="H47" s="29" t="s">
        <v>573</v>
      </c>
    </row>
    <row r="48" spans="1:8" s="74" customFormat="1" ht="92.25" customHeight="1">
      <c r="A48" s="92">
        <v>5</v>
      </c>
      <c r="B48" s="92" t="s">
        <v>574</v>
      </c>
      <c r="C48" s="100">
        <v>320000</v>
      </c>
      <c r="D48" s="100">
        <v>320000</v>
      </c>
      <c r="E48" s="29" t="s">
        <v>575</v>
      </c>
      <c r="F48" s="69" t="s">
        <v>538</v>
      </c>
      <c r="G48" s="18" t="s">
        <v>24</v>
      </c>
      <c r="H48" s="29" t="s">
        <v>576</v>
      </c>
    </row>
    <row r="49" spans="1:8" s="74" customFormat="1" ht="92.25" customHeight="1">
      <c r="A49" s="92">
        <v>6</v>
      </c>
      <c r="B49" s="92" t="s">
        <v>577</v>
      </c>
      <c r="C49" s="100">
        <v>155000</v>
      </c>
      <c r="D49" s="100">
        <v>155000</v>
      </c>
      <c r="E49" s="29" t="s">
        <v>578</v>
      </c>
      <c r="F49" s="69" t="s">
        <v>538</v>
      </c>
      <c r="G49" s="18" t="s">
        <v>24</v>
      </c>
      <c r="H49" s="29" t="s">
        <v>579</v>
      </c>
    </row>
    <row r="50" spans="1:8" s="74" customFormat="1" ht="92.25" customHeight="1">
      <c r="A50" s="92">
        <v>7</v>
      </c>
      <c r="B50" s="92" t="s">
        <v>580</v>
      </c>
      <c r="C50" s="100">
        <v>39741.99</v>
      </c>
      <c r="D50" s="100">
        <v>39741.99</v>
      </c>
      <c r="E50" s="29" t="s">
        <v>581</v>
      </c>
      <c r="F50" s="69" t="s">
        <v>538</v>
      </c>
      <c r="G50" s="18" t="s">
        <v>24</v>
      </c>
      <c r="H50" s="29" t="s">
        <v>582</v>
      </c>
    </row>
    <row r="51" spans="1:8" s="91" customFormat="1" ht="101.25">
      <c r="A51" s="92">
        <v>8</v>
      </c>
      <c r="B51" s="92" t="s">
        <v>583</v>
      </c>
      <c r="C51" s="100">
        <v>5000</v>
      </c>
      <c r="D51" s="100">
        <v>5000</v>
      </c>
      <c r="E51" s="29" t="s">
        <v>584</v>
      </c>
      <c r="F51" s="69" t="s">
        <v>538</v>
      </c>
      <c r="G51" s="18" t="s">
        <v>24</v>
      </c>
      <c r="H51" s="29" t="s">
        <v>585</v>
      </c>
    </row>
    <row r="52" spans="1:8" s="101" customFormat="1" ht="98.25" customHeight="1">
      <c r="A52" s="92">
        <v>9</v>
      </c>
      <c r="B52" s="92" t="s">
        <v>586</v>
      </c>
      <c r="C52" s="100">
        <v>299000</v>
      </c>
      <c r="D52" s="100">
        <v>299000</v>
      </c>
      <c r="E52" s="29" t="s">
        <v>587</v>
      </c>
      <c r="F52" s="69" t="s">
        <v>538</v>
      </c>
      <c r="G52" s="18" t="s">
        <v>24</v>
      </c>
      <c r="H52" s="29" t="s">
        <v>588</v>
      </c>
    </row>
    <row r="53" spans="1:8" s="74" customFormat="1" ht="98.25" customHeight="1">
      <c r="A53" s="92">
        <v>10</v>
      </c>
      <c r="B53" s="92" t="s">
        <v>589</v>
      </c>
      <c r="C53" s="100">
        <v>92500</v>
      </c>
      <c r="D53" s="100">
        <v>28263.84</v>
      </c>
      <c r="E53" s="29" t="s">
        <v>590</v>
      </c>
      <c r="F53" s="69" t="s">
        <v>538</v>
      </c>
      <c r="G53" s="18" t="s">
        <v>24</v>
      </c>
      <c r="H53" s="29" t="s">
        <v>591</v>
      </c>
    </row>
    <row r="54" spans="1:8" s="74" customFormat="1" ht="114.75" customHeight="1">
      <c r="A54" s="92">
        <v>11</v>
      </c>
      <c r="B54" s="92" t="s">
        <v>592</v>
      </c>
      <c r="C54" s="100">
        <v>347780</v>
      </c>
      <c r="D54" s="100">
        <v>347780</v>
      </c>
      <c r="E54" s="29" t="s">
        <v>593</v>
      </c>
      <c r="F54" s="69" t="s">
        <v>538</v>
      </c>
      <c r="G54" s="18" t="s">
        <v>24</v>
      </c>
      <c r="H54" s="29" t="s">
        <v>594</v>
      </c>
    </row>
    <row r="55" spans="1:8" s="74" customFormat="1" ht="20.25" customHeight="1">
      <c r="A55" s="92"/>
      <c r="B55" s="85" t="s">
        <v>595</v>
      </c>
      <c r="C55" s="32">
        <f>SUM(C44:C54)</f>
        <v>2291521.99</v>
      </c>
      <c r="D55" s="32">
        <f>SUM(D44:D54)</f>
        <v>2227285.83</v>
      </c>
      <c r="E55" s="85"/>
      <c r="F55" s="85"/>
      <c r="G55" s="85"/>
      <c r="H55" s="85"/>
    </row>
    <row r="56" spans="1:8" s="74" customFormat="1" ht="26.25" customHeight="1">
      <c r="A56" s="92"/>
      <c r="B56" s="99" t="s">
        <v>540</v>
      </c>
      <c r="C56" s="102"/>
      <c r="D56" s="102"/>
      <c r="E56" s="99"/>
      <c r="F56" s="99"/>
      <c r="G56" s="99"/>
      <c r="H56" s="99"/>
    </row>
    <row r="57" spans="1:8" s="74" customFormat="1" ht="96" customHeight="1">
      <c r="A57" s="92">
        <v>1</v>
      </c>
      <c r="B57" s="92" t="s">
        <v>596</v>
      </c>
      <c r="C57" s="100">
        <v>780000</v>
      </c>
      <c r="D57" s="100">
        <v>566428.31</v>
      </c>
      <c r="E57" s="29" t="s">
        <v>597</v>
      </c>
      <c r="F57" s="69" t="s">
        <v>538</v>
      </c>
      <c r="G57" s="18" t="s">
        <v>24</v>
      </c>
      <c r="H57" s="29" t="s">
        <v>598</v>
      </c>
    </row>
    <row r="58" spans="1:8" s="74" customFormat="1" ht="94.5" customHeight="1">
      <c r="A58" s="92">
        <v>2</v>
      </c>
      <c r="B58" s="92" t="s">
        <v>599</v>
      </c>
      <c r="C58" s="100">
        <v>201691.67</v>
      </c>
      <c r="D58" s="100">
        <v>57146.01</v>
      </c>
      <c r="E58" s="29" t="s">
        <v>600</v>
      </c>
      <c r="F58" s="69" t="s">
        <v>538</v>
      </c>
      <c r="G58" s="18" t="s">
        <v>24</v>
      </c>
      <c r="H58" s="29" t="s">
        <v>601</v>
      </c>
    </row>
    <row r="59" spans="1:8" s="74" customFormat="1" ht="101.25">
      <c r="A59" s="92">
        <v>3</v>
      </c>
      <c r="B59" s="92" t="s">
        <v>602</v>
      </c>
      <c r="C59" s="100">
        <v>148341</v>
      </c>
      <c r="D59" s="100">
        <v>140923.95</v>
      </c>
      <c r="E59" s="29" t="s">
        <v>603</v>
      </c>
      <c r="F59" s="69" t="s">
        <v>538</v>
      </c>
      <c r="G59" s="18" t="s">
        <v>24</v>
      </c>
      <c r="H59" s="29" t="s">
        <v>604</v>
      </c>
    </row>
    <row r="60" spans="1:8" s="74" customFormat="1" ht="101.25">
      <c r="A60" s="92">
        <v>4</v>
      </c>
      <c r="B60" s="92" t="s">
        <v>605</v>
      </c>
      <c r="C60" s="100">
        <v>57983</v>
      </c>
      <c r="D60" s="100">
        <v>0</v>
      </c>
      <c r="E60" s="29" t="s">
        <v>606</v>
      </c>
      <c r="F60" s="69" t="s">
        <v>538</v>
      </c>
      <c r="G60" s="18" t="s">
        <v>24</v>
      </c>
      <c r="H60" s="29"/>
    </row>
    <row r="61" spans="1:8" s="74" customFormat="1" ht="101.25">
      <c r="A61" s="92">
        <v>5</v>
      </c>
      <c r="B61" s="92" t="s">
        <v>607</v>
      </c>
      <c r="C61" s="100">
        <v>99000</v>
      </c>
      <c r="D61" s="100">
        <v>99000</v>
      </c>
      <c r="E61" s="29" t="s">
        <v>608</v>
      </c>
      <c r="F61" s="69" t="s">
        <v>538</v>
      </c>
      <c r="G61" s="18" t="s">
        <v>24</v>
      </c>
      <c r="H61" s="29" t="s">
        <v>609</v>
      </c>
    </row>
    <row r="62" spans="1:8" s="74" customFormat="1" ht="90.75" customHeight="1">
      <c r="A62" s="92">
        <v>6</v>
      </c>
      <c r="B62" s="92" t="s">
        <v>610</v>
      </c>
      <c r="C62" s="100">
        <v>71180</v>
      </c>
      <c r="D62" s="100">
        <v>71180</v>
      </c>
      <c r="E62" s="29" t="s">
        <v>611</v>
      </c>
      <c r="F62" s="69" t="s">
        <v>538</v>
      </c>
      <c r="G62" s="18" t="s">
        <v>24</v>
      </c>
      <c r="H62" s="29" t="s">
        <v>612</v>
      </c>
    </row>
    <row r="63" spans="1:8" s="74" customFormat="1" ht="90.75" customHeight="1">
      <c r="A63" s="92">
        <v>7</v>
      </c>
      <c r="B63" s="29" t="s">
        <v>613</v>
      </c>
      <c r="C63" s="100">
        <v>327532.96</v>
      </c>
      <c r="D63" s="100">
        <v>103718.91</v>
      </c>
      <c r="E63" s="29" t="s">
        <v>603</v>
      </c>
      <c r="F63" s="69" t="s">
        <v>538</v>
      </c>
      <c r="G63" s="18" t="s">
        <v>24</v>
      </c>
      <c r="H63" s="29" t="s">
        <v>614</v>
      </c>
    </row>
    <row r="64" spans="1:8" s="74" customFormat="1" ht="101.25">
      <c r="A64" s="92">
        <v>8</v>
      </c>
      <c r="B64" s="92" t="s">
        <v>615</v>
      </c>
      <c r="C64" s="100">
        <v>73150</v>
      </c>
      <c r="D64" s="100">
        <v>16545.77</v>
      </c>
      <c r="E64" s="29" t="s">
        <v>616</v>
      </c>
      <c r="F64" s="69" t="s">
        <v>538</v>
      </c>
      <c r="G64" s="18" t="s">
        <v>24</v>
      </c>
      <c r="H64" s="29"/>
    </row>
    <row r="65" spans="1:8" s="74" customFormat="1" ht="90.75" customHeight="1">
      <c r="A65" s="92">
        <v>9</v>
      </c>
      <c r="B65" s="92" t="s">
        <v>617</v>
      </c>
      <c r="C65" s="100">
        <v>148341</v>
      </c>
      <c r="D65" s="100">
        <v>140923.95</v>
      </c>
      <c r="E65" s="29" t="s">
        <v>603</v>
      </c>
      <c r="F65" s="69" t="s">
        <v>538</v>
      </c>
      <c r="G65" s="18" t="s">
        <v>24</v>
      </c>
      <c r="H65" s="29" t="s">
        <v>618</v>
      </c>
    </row>
    <row r="66" spans="1:8" s="74" customFormat="1" ht="84" customHeight="1">
      <c r="A66" s="92">
        <v>10</v>
      </c>
      <c r="B66" s="92" t="s">
        <v>619</v>
      </c>
      <c r="C66" s="100">
        <v>560579.06</v>
      </c>
      <c r="D66" s="100">
        <v>532549.86</v>
      </c>
      <c r="E66" s="29" t="s">
        <v>603</v>
      </c>
      <c r="F66" s="69" t="s">
        <v>538</v>
      </c>
      <c r="G66" s="18" t="s">
        <v>24</v>
      </c>
      <c r="H66" s="29" t="s">
        <v>620</v>
      </c>
    </row>
    <row r="67" spans="1:8" s="74" customFormat="1" ht="87" customHeight="1">
      <c r="A67" s="92">
        <v>11</v>
      </c>
      <c r="B67" s="29" t="s">
        <v>621</v>
      </c>
      <c r="C67" s="100">
        <v>1079200</v>
      </c>
      <c r="D67" s="100">
        <v>512619.81</v>
      </c>
      <c r="E67" s="29" t="s">
        <v>603</v>
      </c>
      <c r="F67" s="69" t="s">
        <v>538</v>
      </c>
      <c r="G67" s="18" t="s">
        <v>24</v>
      </c>
      <c r="H67" s="29" t="s">
        <v>622</v>
      </c>
    </row>
    <row r="68" spans="1:8" s="74" customFormat="1" ht="89.25" customHeight="1">
      <c r="A68" s="92">
        <v>12</v>
      </c>
      <c r="B68" s="92" t="s">
        <v>623</v>
      </c>
      <c r="C68" s="100">
        <v>103000</v>
      </c>
      <c r="D68" s="100">
        <v>103000</v>
      </c>
      <c r="E68" s="29" t="s">
        <v>624</v>
      </c>
      <c r="F68" s="69" t="s">
        <v>538</v>
      </c>
      <c r="G68" s="18" t="s">
        <v>24</v>
      </c>
      <c r="H68" s="29" t="s">
        <v>625</v>
      </c>
    </row>
    <row r="69" spans="1:8" s="74" customFormat="1" ht="87" customHeight="1">
      <c r="A69" s="92">
        <v>13</v>
      </c>
      <c r="B69" s="92" t="s">
        <v>626</v>
      </c>
      <c r="C69" s="100">
        <v>74996.46</v>
      </c>
      <c r="D69" s="100">
        <v>74996.46</v>
      </c>
      <c r="E69" s="29" t="s">
        <v>627</v>
      </c>
      <c r="F69" s="69" t="s">
        <v>538</v>
      </c>
      <c r="G69" s="18" t="s">
        <v>24</v>
      </c>
      <c r="H69" s="29" t="s">
        <v>628</v>
      </c>
    </row>
    <row r="70" spans="1:8" s="74" customFormat="1" ht="93" customHeight="1">
      <c r="A70" s="92">
        <v>14</v>
      </c>
      <c r="B70" s="92" t="s">
        <v>629</v>
      </c>
      <c r="C70" s="100">
        <v>131002.85</v>
      </c>
      <c r="D70" s="100">
        <v>131002.85</v>
      </c>
      <c r="E70" s="29" t="s">
        <v>630</v>
      </c>
      <c r="F70" s="69" t="s">
        <v>538</v>
      </c>
      <c r="G70" s="18" t="s">
        <v>24</v>
      </c>
      <c r="H70" s="29" t="s">
        <v>631</v>
      </c>
    </row>
    <row r="71" spans="1:8" s="74" customFormat="1" ht="101.25">
      <c r="A71" s="92">
        <v>15</v>
      </c>
      <c r="B71" s="29" t="s">
        <v>632</v>
      </c>
      <c r="C71" s="100">
        <v>432770</v>
      </c>
      <c r="D71" s="100">
        <v>205565.94</v>
      </c>
      <c r="E71" s="29" t="s">
        <v>603</v>
      </c>
      <c r="F71" s="69" t="s">
        <v>538</v>
      </c>
      <c r="G71" s="18" t="s">
        <v>24</v>
      </c>
      <c r="H71" s="29" t="s">
        <v>633</v>
      </c>
    </row>
    <row r="72" spans="1:8" s="103" customFormat="1" ht="101.25">
      <c r="A72" s="92">
        <v>16</v>
      </c>
      <c r="B72" s="92" t="s">
        <v>634</v>
      </c>
      <c r="C72" s="100">
        <v>67792.74</v>
      </c>
      <c r="D72" s="100">
        <v>67792.74</v>
      </c>
      <c r="E72" s="29" t="s">
        <v>635</v>
      </c>
      <c r="F72" s="69" t="s">
        <v>538</v>
      </c>
      <c r="G72" s="18" t="s">
        <v>24</v>
      </c>
      <c r="H72" s="29" t="s">
        <v>636</v>
      </c>
    </row>
    <row r="73" spans="1:8" s="74" customFormat="1" ht="101.25">
      <c r="A73" s="92">
        <v>17</v>
      </c>
      <c r="B73" s="92" t="s">
        <v>637</v>
      </c>
      <c r="C73" s="100">
        <v>90750</v>
      </c>
      <c r="D73" s="100">
        <v>90750</v>
      </c>
      <c r="E73" s="58" t="s">
        <v>638</v>
      </c>
      <c r="F73" s="69" t="s">
        <v>538</v>
      </c>
      <c r="G73" s="18" t="s">
        <v>24</v>
      </c>
      <c r="H73" s="29" t="s">
        <v>639</v>
      </c>
    </row>
    <row r="74" spans="1:8" s="74" customFormat="1" ht="101.25">
      <c r="A74" s="92">
        <v>18</v>
      </c>
      <c r="B74" s="92" t="s">
        <v>640</v>
      </c>
      <c r="C74" s="100">
        <v>80508.47</v>
      </c>
      <c r="D74" s="100">
        <v>76674.4</v>
      </c>
      <c r="E74" s="94" t="s">
        <v>641</v>
      </c>
      <c r="F74" s="69" t="s">
        <v>538</v>
      </c>
      <c r="G74" s="18" t="s">
        <v>24</v>
      </c>
      <c r="H74" s="29" t="s">
        <v>642</v>
      </c>
    </row>
    <row r="75" spans="1:8" s="74" customFormat="1" ht="101.25">
      <c r="A75" s="92">
        <v>19</v>
      </c>
      <c r="B75" s="97" t="s">
        <v>643</v>
      </c>
      <c r="C75" s="100">
        <v>85719.49</v>
      </c>
      <c r="D75" s="100">
        <v>85719.49</v>
      </c>
      <c r="E75" s="29" t="s">
        <v>644</v>
      </c>
      <c r="F75" s="69" t="s">
        <v>538</v>
      </c>
      <c r="G75" s="18" t="s">
        <v>24</v>
      </c>
      <c r="H75" s="29" t="s">
        <v>645</v>
      </c>
    </row>
    <row r="76" spans="1:8" s="74" customFormat="1" ht="93" customHeight="1">
      <c r="A76" s="92">
        <v>20</v>
      </c>
      <c r="B76" s="29" t="s">
        <v>646</v>
      </c>
      <c r="C76" s="104">
        <v>56588</v>
      </c>
      <c r="D76" s="104">
        <v>19491.56</v>
      </c>
      <c r="E76" s="29" t="s">
        <v>647</v>
      </c>
      <c r="F76" s="69" t="s">
        <v>538</v>
      </c>
      <c r="G76" s="18" t="s">
        <v>24</v>
      </c>
      <c r="H76" s="29" t="s">
        <v>648</v>
      </c>
    </row>
    <row r="77" spans="1:8" s="74" customFormat="1" ht="101.25">
      <c r="A77" s="92">
        <v>21</v>
      </c>
      <c r="B77" s="29" t="s">
        <v>649</v>
      </c>
      <c r="C77" s="100">
        <v>91794.36</v>
      </c>
      <c r="D77" s="100">
        <v>30598.2</v>
      </c>
      <c r="E77" s="29" t="s">
        <v>650</v>
      </c>
      <c r="F77" s="69" t="s">
        <v>538</v>
      </c>
      <c r="G77" s="18" t="s">
        <v>24</v>
      </c>
      <c r="H77" s="29" t="s">
        <v>651</v>
      </c>
    </row>
    <row r="78" spans="1:8" s="74" customFormat="1" ht="86.25" customHeight="1">
      <c r="A78" s="92">
        <v>22</v>
      </c>
      <c r="B78" s="29" t="s">
        <v>652</v>
      </c>
      <c r="C78" s="100">
        <v>327532.96</v>
      </c>
      <c r="D78" s="100">
        <v>103718.91</v>
      </c>
      <c r="E78" s="29" t="s">
        <v>603</v>
      </c>
      <c r="F78" s="69" t="s">
        <v>538</v>
      </c>
      <c r="G78" s="18" t="s">
        <v>24</v>
      </c>
      <c r="H78" s="29" t="s">
        <v>653</v>
      </c>
    </row>
    <row r="79" spans="1:8" s="74" customFormat="1" ht="86.25" customHeight="1">
      <c r="A79" s="92">
        <v>23</v>
      </c>
      <c r="B79" s="29" t="s">
        <v>649</v>
      </c>
      <c r="C79" s="100">
        <v>91794.36</v>
      </c>
      <c r="D79" s="100">
        <v>30598.2</v>
      </c>
      <c r="E79" s="29" t="s">
        <v>650</v>
      </c>
      <c r="F79" s="69" t="s">
        <v>538</v>
      </c>
      <c r="G79" s="18" t="s">
        <v>24</v>
      </c>
      <c r="H79" s="29" t="s">
        <v>654</v>
      </c>
    </row>
    <row r="80" spans="1:8" s="74" customFormat="1" ht="86.25" customHeight="1">
      <c r="A80" s="92">
        <v>24</v>
      </c>
      <c r="B80" s="92" t="s">
        <v>655</v>
      </c>
      <c r="C80" s="100">
        <v>560579.06</v>
      </c>
      <c r="D80" s="100">
        <v>532549.86</v>
      </c>
      <c r="E80" s="29" t="s">
        <v>603</v>
      </c>
      <c r="F80" s="69" t="s">
        <v>538</v>
      </c>
      <c r="G80" s="18" t="s">
        <v>24</v>
      </c>
      <c r="H80" s="29" t="s">
        <v>656</v>
      </c>
    </row>
    <row r="81" spans="1:8" s="74" customFormat="1" ht="101.25">
      <c r="A81" s="92">
        <v>25</v>
      </c>
      <c r="B81" s="29" t="s">
        <v>657</v>
      </c>
      <c r="C81" s="100">
        <v>753796.16</v>
      </c>
      <c r="D81" s="100">
        <v>753796.16</v>
      </c>
      <c r="E81" s="29" t="s">
        <v>658</v>
      </c>
      <c r="F81" s="69" t="s">
        <v>538</v>
      </c>
      <c r="G81" s="18" t="s">
        <v>24</v>
      </c>
      <c r="H81" s="29" t="s">
        <v>659</v>
      </c>
    </row>
    <row r="82" spans="1:8" s="74" customFormat="1" ht="101.25">
      <c r="A82" s="92">
        <v>26</v>
      </c>
      <c r="B82" s="92" t="s">
        <v>660</v>
      </c>
      <c r="C82" s="100">
        <v>56835.33</v>
      </c>
      <c r="D82" s="100">
        <v>56835.33</v>
      </c>
      <c r="E82" s="94" t="s">
        <v>661</v>
      </c>
      <c r="F82" s="69" t="s">
        <v>538</v>
      </c>
      <c r="G82" s="18" t="s">
        <v>24</v>
      </c>
      <c r="H82" s="29" t="s">
        <v>662</v>
      </c>
    </row>
    <row r="83" spans="1:8" s="74" customFormat="1" ht="101.25">
      <c r="A83" s="92">
        <v>27</v>
      </c>
      <c r="B83" s="29" t="s">
        <v>649</v>
      </c>
      <c r="C83" s="100">
        <v>91794.36</v>
      </c>
      <c r="D83" s="100">
        <v>30598.2</v>
      </c>
      <c r="E83" s="29" t="s">
        <v>650</v>
      </c>
      <c r="F83" s="69" t="s">
        <v>538</v>
      </c>
      <c r="G83" s="18" t="s">
        <v>24</v>
      </c>
      <c r="H83" s="29" t="s">
        <v>663</v>
      </c>
    </row>
    <row r="84" spans="1:8" s="74" customFormat="1" ht="101.25">
      <c r="A84" s="92">
        <v>28</v>
      </c>
      <c r="B84" s="92" t="s">
        <v>664</v>
      </c>
      <c r="C84" s="100">
        <v>105771</v>
      </c>
      <c r="D84" s="100">
        <v>105771</v>
      </c>
      <c r="E84" s="29" t="s">
        <v>665</v>
      </c>
      <c r="F84" s="69" t="s">
        <v>538</v>
      </c>
      <c r="G84" s="18" t="s">
        <v>24</v>
      </c>
      <c r="H84" s="29" t="s">
        <v>666</v>
      </c>
    </row>
    <row r="85" spans="1:8" s="91" customFormat="1" ht="77.25" customHeight="1">
      <c r="A85" s="92">
        <v>29</v>
      </c>
      <c r="B85" s="29" t="s">
        <v>667</v>
      </c>
      <c r="C85" s="100">
        <v>213640.42</v>
      </c>
      <c r="D85" s="100">
        <v>45101.82</v>
      </c>
      <c r="E85" s="29" t="s">
        <v>668</v>
      </c>
      <c r="F85" s="69" t="s">
        <v>669</v>
      </c>
      <c r="G85" s="18" t="s">
        <v>24</v>
      </c>
      <c r="H85" s="29" t="s">
        <v>670</v>
      </c>
    </row>
    <row r="86" spans="1:8" s="74" customFormat="1" ht="60.75" customHeight="1">
      <c r="A86" s="92">
        <v>30</v>
      </c>
      <c r="B86" s="29" t="s">
        <v>671</v>
      </c>
      <c r="C86" s="105">
        <v>107380.95</v>
      </c>
      <c r="D86" s="74">
        <v>22669.28</v>
      </c>
      <c r="E86" s="29" t="s">
        <v>668</v>
      </c>
      <c r="F86" s="69" t="s">
        <v>672</v>
      </c>
      <c r="G86" s="18" t="s">
        <v>24</v>
      </c>
      <c r="H86" s="29" t="s">
        <v>673</v>
      </c>
    </row>
    <row r="87" spans="1:8" s="74" customFormat="1" ht="96" customHeight="1">
      <c r="A87" s="92">
        <v>31</v>
      </c>
      <c r="B87" s="29" t="s">
        <v>674</v>
      </c>
      <c r="C87" s="100">
        <v>69426.45</v>
      </c>
      <c r="D87" s="100">
        <v>14656.6</v>
      </c>
      <c r="E87" s="29" t="s">
        <v>668</v>
      </c>
      <c r="F87" s="69" t="s">
        <v>675</v>
      </c>
      <c r="G87" s="18" t="s">
        <v>24</v>
      </c>
      <c r="H87" s="29" t="s">
        <v>676</v>
      </c>
    </row>
    <row r="88" spans="1:8" s="91" customFormat="1" ht="41.25" customHeight="1">
      <c r="A88" s="92">
        <v>32</v>
      </c>
      <c r="B88" s="29" t="s">
        <v>674</v>
      </c>
      <c r="C88" s="100">
        <v>69426.45</v>
      </c>
      <c r="D88" s="100">
        <v>14656.6</v>
      </c>
      <c r="E88" s="29" t="s">
        <v>668</v>
      </c>
      <c r="F88" s="69" t="s">
        <v>677</v>
      </c>
      <c r="G88" s="18" t="s">
        <v>24</v>
      </c>
      <c r="H88" s="29" t="s">
        <v>678</v>
      </c>
    </row>
    <row r="89" spans="1:8" s="91" customFormat="1" ht="60.75" customHeight="1">
      <c r="A89" s="92">
        <v>33</v>
      </c>
      <c r="B89" s="106" t="s">
        <v>679</v>
      </c>
      <c r="C89" s="100">
        <v>50500</v>
      </c>
      <c r="D89" s="100">
        <v>33666.72</v>
      </c>
      <c r="E89" s="29"/>
      <c r="F89" s="69" t="s">
        <v>677</v>
      </c>
      <c r="G89" s="18" t="s">
        <v>24</v>
      </c>
      <c r="H89" s="29"/>
    </row>
    <row r="90" spans="1:8" s="74" customFormat="1" ht="101.25">
      <c r="A90" s="92">
        <v>34</v>
      </c>
      <c r="B90" s="94" t="s">
        <v>680</v>
      </c>
      <c r="C90" s="100">
        <v>57645</v>
      </c>
      <c r="D90" s="100">
        <v>33626.25</v>
      </c>
      <c r="E90" s="29" t="s">
        <v>681</v>
      </c>
      <c r="F90" s="69" t="s">
        <v>677</v>
      </c>
      <c r="G90" s="18" t="s">
        <v>24</v>
      </c>
      <c r="H90" s="29" t="s">
        <v>682</v>
      </c>
    </row>
    <row r="91" spans="1:8" s="74" customFormat="1" ht="101.25">
      <c r="A91" s="92">
        <v>35</v>
      </c>
      <c r="B91" s="29" t="s">
        <v>683</v>
      </c>
      <c r="C91" s="100">
        <v>124600</v>
      </c>
      <c r="D91" s="100">
        <v>72683.31</v>
      </c>
      <c r="E91" s="29" t="s">
        <v>684</v>
      </c>
      <c r="F91" s="69" t="s">
        <v>677</v>
      </c>
      <c r="G91" s="18" t="s">
        <v>24</v>
      </c>
      <c r="H91" s="29" t="s">
        <v>682</v>
      </c>
    </row>
    <row r="92" spans="1:8" s="74" customFormat="1" ht="101.25">
      <c r="A92" s="92">
        <v>36</v>
      </c>
      <c r="B92" s="29" t="s">
        <v>685</v>
      </c>
      <c r="C92" s="100">
        <v>162594</v>
      </c>
      <c r="D92" s="100">
        <v>98846.5</v>
      </c>
      <c r="E92" s="29" t="s">
        <v>684</v>
      </c>
      <c r="F92" s="69" t="s">
        <v>677</v>
      </c>
      <c r="G92" s="18" t="s">
        <v>24</v>
      </c>
      <c r="H92" s="29" t="s">
        <v>682</v>
      </c>
    </row>
    <row r="93" spans="1:8" s="74" customFormat="1" ht="101.25">
      <c r="A93" s="92">
        <v>37</v>
      </c>
      <c r="B93" s="29" t="s">
        <v>679</v>
      </c>
      <c r="C93" s="100">
        <v>61237</v>
      </c>
      <c r="D93" s="107">
        <v>0</v>
      </c>
      <c r="E93" s="29" t="s">
        <v>686</v>
      </c>
      <c r="F93" s="69" t="s">
        <v>677</v>
      </c>
      <c r="G93" s="18" t="s">
        <v>24</v>
      </c>
      <c r="H93" s="29" t="s">
        <v>687</v>
      </c>
    </row>
    <row r="94" spans="1:8" s="74" customFormat="1" ht="101.25">
      <c r="A94" s="92">
        <v>38</v>
      </c>
      <c r="B94" s="29" t="s">
        <v>688</v>
      </c>
      <c r="C94" s="100">
        <v>115859.15</v>
      </c>
      <c r="D94" s="107">
        <v>57929.52</v>
      </c>
      <c r="E94" s="29" t="s">
        <v>686</v>
      </c>
      <c r="F94" s="69" t="s">
        <v>675</v>
      </c>
      <c r="G94" s="18" t="s">
        <v>24</v>
      </c>
      <c r="H94" s="29" t="s">
        <v>689</v>
      </c>
    </row>
    <row r="95" spans="1:8" s="74" customFormat="1" ht="101.25">
      <c r="A95" s="92">
        <v>39</v>
      </c>
      <c r="B95" s="29" t="s">
        <v>690</v>
      </c>
      <c r="C95" s="100">
        <v>101238.87</v>
      </c>
      <c r="D95" s="100">
        <v>70304.75</v>
      </c>
      <c r="E95" s="29" t="s">
        <v>691</v>
      </c>
      <c r="F95" s="69" t="s">
        <v>675</v>
      </c>
      <c r="G95" s="18" t="s">
        <v>24</v>
      </c>
      <c r="H95" s="29" t="s">
        <v>692</v>
      </c>
    </row>
    <row r="96" spans="1:8" s="74" customFormat="1" ht="101.25">
      <c r="A96" s="92">
        <v>40</v>
      </c>
      <c r="B96" s="29" t="s">
        <v>693</v>
      </c>
      <c r="C96" s="100">
        <v>89829.49</v>
      </c>
      <c r="D96" s="100">
        <v>89829.49</v>
      </c>
      <c r="E96" s="29"/>
      <c r="F96" s="69" t="s">
        <v>675</v>
      </c>
      <c r="G96" s="18" t="s">
        <v>24</v>
      </c>
      <c r="H96" s="29" t="s">
        <v>694</v>
      </c>
    </row>
    <row r="97" spans="1:8" s="74" customFormat="1" ht="101.25">
      <c r="A97" s="92">
        <v>41</v>
      </c>
      <c r="B97" s="29" t="s">
        <v>695</v>
      </c>
      <c r="C97" s="100">
        <v>101238.87</v>
      </c>
      <c r="D97" s="100">
        <v>67492.56</v>
      </c>
      <c r="E97" s="29" t="s">
        <v>691</v>
      </c>
      <c r="F97" s="69" t="s">
        <v>675</v>
      </c>
      <c r="G97" s="18" t="s">
        <v>24</v>
      </c>
      <c r="H97" s="29" t="s">
        <v>696</v>
      </c>
    </row>
    <row r="98" spans="1:8" s="91" customFormat="1" ht="101.25">
      <c r="A98" s="92">
        <v>42</v>
      </c>
      <c r="B98" s="29" t="s">
        <v>697</v>
      </c>
      <c r="C98" s="100">
        <v>113870.77</v>
      </c>
      <c r="D98" s="107">
        <v>9489.2</v>
      </c>
      <c r="E98" s="29" t="s">
        <v>698</v>
      </c>
      <c r="F98" s="69" t="s">
        <v>675</v>
      </c>
      <c r="G98" s="18" t="s">
        <v>24</v>
      </c>
      <c r="H98" s="29" t="s">
        <v>699</v>
      </c>
    </row>
    <row r="99" spans="1:8" s="91" customFormat="1" ht="101.25">
      <c r="A99" s="92">
        <v>43</v>
      </c>
      <c r="B99" s="200" t="s">
        <v>931</v>
      </c>
      <c r="C99" s="100">
        <v>53854.71</v>
      </c>
      <c r="D99" s="107"/>
      <c r="E99" s="29" t="s">
        <v>935</v>
      </c>
      <c r="F99" s="69" t="s">
        <v>675</v>
      </c>
      <c r="G99" s="18" t="s">
        <v>24</v>
      </c>
      <c r="H99" s="29" t="s">
        <v>936</v>
      </c>
    </row>
    <row r="100" spans="1:8" s="91" customFormat="1" ht="101.25">
      <c r="A100" s="92">
        <v>44</v>
      </c>
      <c r="B100" s="200" t="s">
        <v>932</v>
      </c>
      <c r="C100" s="100">
        <v>94551.71</v>
      </c>
      <c r="D100" s="107"/>
      <c r="E100" s="29" t="s">
        <v>935</v>
      </c>
      <c r="F100" s="69" t="s">
        <v>675</v>
      </c>
      <c r="G100" s="18" t="s">
        <v>24</v>
      </c>
      <c r="H100" s="29" t="s">
        <v>938</v>
      </c>
    </row>
    <row r="101" spans="1:8" s="91" customFormat="1" ht="101.25">
      <c r="A101" s="92">
        <v>45</v>
      </c>
      <c r="B101" s="200" t="s">
        <v>933</v>
      </c>
      <c r="C101" s="100">
        <v>138551.771</v>
      </c>
      <c r="D101" s="107"/>
      <c r="E101" s="29" t="s">
        <v>935</v>
      </c>
      <c r="F101" s="69" t="s">
        <v>675</v>
      </c>
      <c r="G101" s="18" t="s">
        <v>24</v>
      </c>
      <c r="H101" s="29" t="s">
        <v>937</v>
      </c>
    </row>
    <row r="102" spans="1:8" s="91" customFormat="1" ht="101.25">
      <c r="A102" s="92">
        <v>46</v>
      </c>
      <c r="B102" s="200" t="s">
        <v>934</v>
      </c>
      <c r="C102" s="100">
        <v>169351.72</v>
      </c>
      <c r="D102" s="107"/>
      <c r="E102" s="29" t="s">
        <v>935</v>
      </c>
      <c r="F102" s="69" t="s">
        <v>675</v>
      </c>
      <c r="G102" s="18" t="s">
        <v>24</v>
      </c>
      <c r="H102" s="29" t="s">
        <v>937</v>
      </c>
    </row>
    <row r="103" spans="1:8" s="91" customFormat="1" ht="96" customHeight="1">
      <c r="A103" s="92">
        <v>47</v>
      </c>
      <c r="B103" s="200" t="s">
        <v>939</v>
      </c>
      <c r="C103" s="100">
        <v>121861.08</v>
      </c>
      <c r="D103" s="107"/>
      <c r="E103" s="29" t="s">
        <v>940</v>
      </c>
      <c r="F103" s="69" t="s">
        <v>675</v>
      </c>
      <c r="G103" s="18" t="s">
        <v>24</v>
      </c>
      <c r="H103" s="29" t="s">
        <v>941</v>
      </c>
    </row>
    <row r="104" spans="1:8" s="91" customFormat="1" ht="96" customHeight="1">
      <c r="A104" s="92">
        <v>48</v>
      </c>
      <c r="B104" s="200" t="s">
        <v>939</v>
      </c>
      <c r="C104" s="100">
        <v>121861.08</v>
      </c>
      <c r="D104" s="107"/>
      <c r="E104" s="29" t="s">
        <v>940</v>
      </c>
      <c r="F104" s="69" t="s">
        <v>675</v>
      </c>
      <c r="G104" s="18" t="s">
        <v>24</v>
      </c>
      <c r="H104" s="29" t="s">
        <v>941</v>
      </c>
    </row>
    <row r="105" spans="1:8" s="91" customFormat="1" ht="96" customHeight="1">
      <c r="A105" s="201">
        <v>49</v>
      </c>
      <c r="B105" s="200" t="s">
        <v>942</v>
      </c>
      <c r="C105" s="100">
        <v>122117.17</v>
      </c>
      <c r="D105" s="107"/>
      <c r="E105" s="29" t="s">
        <v>940</v>
      </c>
      <c r="F105" s="69" t="s">
        <v>675</v>
      </c>
      <c r="G105" s="18" t="s">
        <v>24</v>
      </c>
      <c r="H105" s="29" t="s">
        <v>941</v>
      </c>
    </row>
    <row r="106" spans="1:8" s="74" customFormat="1" ht="22.5" customHeight="1">
      <c r="A106" s="85"/>
      <c r="B106" s="108" t="s">
        <v>968</v>
      </c>
      <c r="C106" s="32">
        <f>C57+C58+C59+C60+C60+C61+C62+C63+C64+C65+C66+C67+C68+C69+C70+C71+C72+C73+C74+C75+C76+C77+C78+C79+C80+C81+C82+C83+C84+C85+C86+C87+C88+C89+C90+C91+C92+C93+C94+C95+C96+C97+C98+C99+C100+C101+C102+C103+C104+C105</f>
        <v>9068643.951000003</v>
      </c>
      <c r="D106" s="32">
        <f>D57+D58+D59+D60+D61+D62+D63+D64+D65+D66+D67+D68+D69+D70+D71+D72+D73+D74+D75+D76+D77+D78+D79+D80+D81+D82+D83+D84+D85+D86+D87+D88+D89+D90+D91+D92+D93+D94+D95+D96+D97+D98+D99+D100+D101+D102+D103+D104+D105</f>
        <v>5371448.47</v>
      </c>
      <c r="E106" s="85"/>
      <c r="F106" s="85"/>
      <c r="G106" s="85"/>
      <c r="H106" s="85"/>
    </row>
    <row r="107" spans="1:8" s="74" customFormat="1" ht="16.5" customHeight="1">
      <c r="A107" s="92"/>
      <c r="B107" s="202" t="s">
        <v>967</v>
      </c>
      <c r="C107" s="109">
        <f>C44+C45+C46+C47+C48+C49+C50+C51+C52+C53+C54+C57+C58+C59+C60+C61+C62+C63+C64+C65+C66+C67+C68+C69+C70+C71+C72+C73+C74+C75+C76+C77+C78+C79+C80+C81+C82+C83+C84+C85+C86+C87+C88+C89+C90+C91+C92+C93+C94+C95+C96+C97+C98+C99+C100+C101+C102+C103+C104+C105</f>
        <v>11302182.940999998</v>
      </c>
      <c r="D107" s="109">
        <f>D44+D45+D46+D47+D48+D49+D50+D51+D52+D53+D54+D57+D58+D59+D60+D61+D62+D63+D64+D65+D66+D67+D68+D69+D70+D71+D72+D73+D74+D75+D76+D77+D78+D79+D80+D81+D82+D83+D84+D85+D86+D87+D88+D89+D90+D91+D92+D93+D94+D96+D97+D98+D99+D100+D101+D102+D103+D104+D105</f>
        <v>7528429.550000001</v>
      </c>
      <c r="E107" s="92"/>
      <c r="F107" s="92"/>
      <c r="G107" s="92"/>
      <c r="H107" s="92"/>
    </row>
    <row r="108" spans="1:8" s="74" customFormat="1" ht="21" customHeight="1">
      <c r="A108" s="92"/>
      <c r="B108" s="85"/>
      <c r="C108" s="109"/>
      <c r="D108" s="109"/>
      <c r="E108" s="92"/>
      <c r="F108" s="92"/>
      <c r="G108" s="92"/>
      <c r="H108" s="92"/>
    </row>
    <row r="109" spans="1:8" s="74" customFormat="1" ht="46.5" customHeight="1">
      <c r="A109" s="110"/>
      <c r="B109" s="98" t="s">
        <v>700</v>
      </c>
      <c r="C109" s="111"/>
      <c r="D109" s="111"/>
      <c r="E109" s="110"/>
      <c r="F109" s="110"/>
      <c r="G109" s="110"/>
      <c r="H109" s="110"/>
    </row>
    <row r="110" spans="1:8" s="74" customFormat="1" ht="18.75" customHeight="1">
      <c r="A110" s="85"/>
      <c r="B110" s="99" t="s">
        <v>701</v>
      </c>
      <c r="C110" s="32"/>
      <c r="D110" s="32"/>
      <c r="E110" s="85"/>
      <c r="F110" s="85"/>
      <c r="G110" s="85"/>
      <c r="H110" s="85"/>
    </row>
    <row r="111" spans="1:8" s="74" customFormat="1" ht="90" customHeight="1">
      <c r="A111" s="92">
        <v>1</v>
      </c>
      <c r="B111" s="92" t="s">
        <v>702</v>
      </c>
      <c r="C111" s="100">
        <v>100000</v>
      </c>
      <c r="D111" s="100">
        <v>100000</v>
      </c>
      <c r="E111" s="29" t="s">
        <v>703</v>
      </c>
      <c r="F111" s="69" t="s">
        <v>538</v>
      </c>
      <c r="G111" s="18" t="s">
        <v>24</v>
      </c>
      <c r="H111" s="29" t="s">
        <v>704</v>
      </c>
    </row>
    <row r="112" spans="1:8" s="74" customFormat="1" ht="81.75" customHeight="1">
      <c r="A112" s="92">
        <f>A111+1</f>
        <v>2</v>
      </c>
      <c r="B112" s="92" t="s">
        <v>705</v>
      </c>
      <c r="C112" s="100">
        <v>100990</v>
      </c>
      <c r="D112" s="100">
        <v>100990</v>
      </c>
      <c r="E112" s="29" t="s">
        <v>706</v>
      </c>
      <c r="F112" s="69" t="s">
        <v>538</v>
      </c>
      <c r="G112" s="18" t="s">
        <v>24</v>
      </c>
      <c r="H112" s="29" t="s">
        <v>707</v>
      </c>
    </row>
    <row r="113" spans="1:8" s="74" customFormat="1" ht="101.25">
      <c r="A113" s="92">
        <v>3</v>
      </c>
      <c r="B113" s="92" t="s">
        <v>708</v>
      </c>
      <c r="C113" s="100">
        <v>367248.31</v>
      </c>
      <c r="D113" s="100">
        <v>318282.12</v>
      </c>
      <c r="E113" s="29" t="s">
        <v>709</v>
      </c>
      <c r="F113" s="69" t="s">
        <v>538</v>
      </c>
      <c r="G113" s="18" t="s">
        <v>24</v>
      </c>
      <c r="H113" s="29"/>
    </row>
    <row r="114" spans="1:8" s="91" customFormat="1" ht="101.25">
      <c r="A114" s="92">
        <v>4</v>
      </c>
      <c r="B114" s="92" t="s">
        <v>710</v>
      </c>
      <c r="C114" s="100">
        <v>299598.31</v>
      </c>
      <c r="D114" s="100">
        <v>299598.31</v>
      </c>
      <c r="E114" s="29" t="s">
        <v>711</v>
      </c>
      <c r="F114" s="69" t="s">
        <v>538</v>
      </c>
      <c r="G114" s="18" t="s">
        <v>24</v>
      </c>
      <c r="H114" s="29" t="s">
        <v>704</v>
      </c>
    </row>
    <row r="115" spans="1:8" s="74" customFormat="1" ht="87" customHeight="1">
      <c r="A115" s="92">
        <f>A114+1</f>
        <v>5</v>
      </c>
      <c r="B115" s="92" t="s">
        <v>712</v>
      </c>
      <c r="C115" s="100">
        <v>41543.49</v>
      </c>
      <c r="D115" s="100">
        <v>41543.49</v>
      </c>
      <c r="E115" s="29" t="s">
        <v>713</v>
      </c>
      <c r="F115" s="69" t="s">
        <v>538</v>
      </c>
      <c r="G115" s="18" t="s">
        <v>24</v>
      </c>
      <c r="H115" s="29" t="s">
        <v>704</v>
      </c>
    </row>
    <row r="116" spans="1:8" s="74" customFormat="1" ht="87" customHeight="1">
      <c r="A116" s="92">
        <f>A115+1</f>
        <v>6</v>
      </c>
      <c r="B116" s="92" t="s">
        <v>714</v>
      </c>
      <c r="C116" s="100">
        <v>500000</v>
      </c>
      <c r="D116" s="100">
        <v>500000</v>
      </c>
      <c r="E116" s="29" t="s">
        <v>715</v>
      </c>
      <c r="F116" s="69" t="s">
        <v>538</v>
      </c>
      <c r="G116" s="18" t="s">
        <v>24</v>
      </c>
      <c r="H116" s="29" t="s">
        <v>716</v>
      </c>
    </row>
    <row r="117" spans="1:8" s="74" customFormat="1" ht="87" customHeight="1">
      <c r="A117" s="92">
        <f>A116+1</f>
        <v>7</v>
      </c>
      <c r="B117" s="92" t="s">
        <v>717</v>
      </c>
      <c r="C117" s="100">
        <v>747606.82</v>
      </c>
      <c r="D117" s="100">
        <v>747606.82</v>
      </c>
      <c r="E117" s="29" t="s">
        <v>718</v>
      </c>
      <c r="F117" s="69" t="s">
        <v>538</v>
      </c>
      <c r="G117" s="18" t="s">
        <v>24</v>
      </c>
      <c r="H117" s="29" t="s">
        <v>716</v>
      </c>
    </row>
    <row r="118" spans="1:8" s="74" customFormat="1" ht="80.25" customHeight="1">
      <c r="A118" s="92">
        <f>A117+1</f>
        <v>8</v>
      </c>
      <c r="B118" s="92" t="s">
        <v>719</v>
      </c>
      <c r="C118" s="100">
        <v>263000</v>
      </c>
      <c r="D118" s="100">
        <v>263000</v>
      </c>
      <c r="E118" s="29" t="s">
        <v>718</v>
      </c>
      <c r="F118" s="69" t="s">
        <v>538</v>
      </c>
      <c r="G118" s="18" t="s">
        <v>24</v>
      </c>
      <c r="H118" s="29" t="s">
        <v>704</v>
      </c>
    </row>
    <row r="119" spans="1:8" s="112" customFormat="1" ht="64.5" customHeight="1">
      <c r="A119" s="85"/>
      <c r="B119" s="85" t="s">
        <v>720</v>
      </c>
      <c r="C119" s="32">
        <f>SUM(C111:C118)</f>
        <v>2419986.93</v>
      </c>
      <c r="D119" s="32">
        <f>SUM(D111:D118)</f>
        <v>2371020.7399999998</v>
      </c>
      <c r="E119" s="85"/>
      <c r="F119" s="85"/>
      <c r="G119" s="85"/>
      <c r="H119" s="85"/>
    </row>
    <row r="120" spans="1:8" s="74" customFormat="1" ht="19.5" customHeight="1">
      <c r="A120" s="92"/>
      <c r="B120" s="92"/>
      <c r="C120" s="100"/>
      <c r="D120" s="100"/>
      <c r="E120" s="92"/>
      <c r="F120" s="92"/>
      <c r="G120" s="92"/>
      <c r="H120" s="92"/>
    </row>
    <row r="121" spans="1:8" s="74" customFormat="1" ht="51.75" customHeight="1">
      <c r="A121" s="92"/>
      <c r="B121" s="99" t="s">
        <v>540</v>
      </c>
      <c r="C121" s="100"/>
      <c r="D121" s="100"/>
      <c r="E121" s="92"/>
      <c r="F121" s="92"/>
      <c r="G121" s="92"/>
      <c r="H121" s="92"/>
    </row>
    <row r="122" spans="1:8" s="74" customFormat="1" ht="74.25" customHeight="1">
      <c r="A122" s="92">
        <v>1</v>
      </c>
      <c r="B122" s="92" t="s">
        <v>721</v>
      </c>
      <c r="C122" s="100">
        <v>146700</v>
      </c>
      <c r="D122" s="100">
        <v>146700</v>
      </c>
      <c r="E122" s="29" t="s">
        <v>722</v>
      </c>
      <c r="F122" s="69" t="s">
        <v>538</v>
      </c>
      <c r="G122" s="18" t="s">
        <v>24</v>
      </c>
      <c r="H122" s="29" t="s">
        <v>723</v>
      </c>
    </row>
    <row r="123" spans="1:8" s="74" customFormat="1" ht="93" customHeight="1">
      <c r="A123" s="92">
        <f aca="true" t="shared" si="0" ref="A123:A130">A122+1</f>
        <v>2</v>
      </c>
      <c r="B123" s="92" t="s">
        <v>724</v>
      </c>
      <c r="C123" s="100">
        <v>52542.37</v>
      </c>
      <c r="D123" s="100">
        <v>52542.37</v>
      </c>
      <c r="E123" s="29" t="s">
        <v>725</v>
      </c>
      <c r="F123" s="69" t="s">
        <v>538</v>
      </c>
      <c r="G123" s="18" t="s">
        <v>24</v>
      </c>
      <c r="H123" s="29"/>
    </row>
    <row r="124" spans="1:8" s="74" customFormat="1" ht="135" customHeight="1">
      <c r="A124" s="92">
        <f t="shared" si="0"/>
        <v>3</v>
      </c>
      <c r="B124" s="92" t="s">
        <v>726</v>
      </c>
      <c r="C124" s="100">
        <v>229933</v>
      </c>
      <c r="D124" s="100">
        <v>229933</v>
      </c>
      <c r="E124" s="29" t="s">
        <v>727</v>
      </c>
      <c r="F124" s="69" t="s">
        <v>538</v>
      </c>
      <c r="G124" s="18" t="s">
        <v>24</v>
      </c>
      <c r="H124" s="29" t="s">
        <v>728</v>
      </c>
    </row>
    <row r="125" spans="1:8" s="74" customFormat="1" ht="69.75" customHeight="1">
      <c r="A125" s="92">
        <f t="shared" si="0"/>
        <v>4</v>
      </c>
      <c r="B125" s="92" t="s">
        <v>729</v>
      </c>
      <c r="C125" s="100">
        <v>389960</v>
      </c>
      <c r="D125" s="100">
        <v>169911.3</v>
      </c>
      <c r="E125" s="29" t="s">
        <v>730</v>
      </c>
      <c r="F125" s="69" t="s">
        <v>538</v>
      </c>
      <c r="G125" s="18" t="s">
        <v>24</v>
      </c>
      <c r="H125" s="29" t="s">
        <v>731</v>
      </c>
    </row>
    <row r="126" spans="1:8" s="74" customFormat="1" ht="93" customHeight="1">
      <c r="A126" s="92">
        <f t="shared" si="0"/>
        <v>5</v>
      </c>
      <c r="B126" s="92" t="s">
        <v>732</v>
      </c>
      <c r="C126" s="100">
        <v>58334</v>
      </c>
      <c r="D126" s="100">
        <v>58334</v>
      </c>
      <c r="E126" s="29" t="s">
        <v>733</v>
      </c>
      <c r="F126" s="69" t="s">
        <v>538</v>
      </c>
      <c r="G126" s="18" t="s">
        <v>24</v>
      </c>
      <c r="H126" s="29" t="s">
        <v>704</v>
      </c>
    </row>
    <row r="127" spans="1:8" s="74" customFormat="1" ht="101.25">
      <c r="A127" s="92">
        <f t="shared" si="0"/>
        <v>6</v>
      </c>
      <c r="B127" s="29" t="s">
        <v>734</v>
      </c>
      <c r="C127" s="100">
        <v>51639.17</v>
      </c>
      <c r="D127" s="100">
        <v>51639.17</v>
      </c>
      <c r="E127" s="58" t="s">
        <v>735</v>
      </c>
      <c r="F127" s="69" t="s">
        <v>538</v>
      </c>
      <c r="G127" s="18" t="s">
        <v>24</v>
      </c>
      <c r="H127" s="29" t="s">
        <v>736</v>
      </c>
    </row>
    <row r="128" spans="1:8" s="74" customFormat="1" ht="101.25">
      <c r="A128" s="92">
        <f t="shared" si="0"/>
        <v>7</v>
      </c>
      <c r="B128" s="29" t="s">
        <v>737</v>
      </c>
      <c r="C128" s="100">
        <v>51055.55</v>
      </c>
      <c r="D128" s="100">
        <v>51055.55</v>
      </c>
      <c r="E128" s="29" t="s">
        <v>738</v>
      </c>
      <c r="F128" s="69" t="s">
        <v>538</v>
      </c>
      <c r="G128" s="18" t="s">
        <v>24</v>
      </c>
      <c r="H128" s="29" t="s">
        <v>739</v>
      </c>
    </row>
    <row r="129" spans="1:8" s="74" customFormat="1" ht="95.25" customHeight="1">
      <c r="A129" s="92">
        <f t="shared" si="0"/>
        <v>8</v>
      </c>
      <c r="B129" s="29" t="s">
        <v>740</v>
      </c>
      <c r="C129" s="100">
        <v>96241.6</v>
      </c>
      <c r="D129" s="100">
        <v>96241.6</v>
      </c>
      <c r="E129" s="29" t="s">
        <v>738</v>
      </c>
      <c r="F129" s="69" t="s">
        <v>538</v>
      </c>
      <c r="G129" s="18" t="s">
        <v>24</v>
      </c>
      <c r="H129" s="29" t="s">
        <v>741</v>
      </c>
    </row>
    <row r="130" spans="1:8" s="74" customFormat="1" ht="105" customHeight="1">
      <c r="A130" s="92">
        <f t="shared" si="0"/>
        <v>9</v>
      </c>
      <c r="B130" s="29" t="s">
        <v>740</v>
      </c>
      <c r="C130" s="100">
        <v>96241.6</v>
      </c>
      <c r="D130" s="100">
        <v>96241.6</v>
      </c>
      <c r="E130" s="29" t="s">
        <v>738</v>
      </c>
      <c r="F130" s="69" t="s">
        <v>538</v>
      </c>
      <c r="G130" s="18" t="s">
        <v>24</v>
      </c>
      <c r="H130" s="29" t="s">
        <v>742</v>
      </c>
    </row>
    <row r="131" spans="1:8" s="74" customFormat="1" ht="101.25" customHeight="1">
      <c r="A131" s="92">
        <v>10</v>
      </c>
      <c r="B131" s="94" t="s">
        <v>743</v>
      </c>
      <c r="C131" s="100">
        <v>87376</v>
      </c>
      <c r="D131" s="100">
        <v>26004.75</v>
      </c>
      <c r="E131" s="94" t="s">
        <v>744</v>
      </c>
      <c r="F131" s="69" t="s">
        <v>538</v>
      </c>
      <c r="G131" s="18" t="s">
        <v>24</v>
      </c>
      <c r="H131" s="29" t="s">
        <v>745</v>
      </c>
    </row>
    <row r="132" spans="1:8" s="74" customFormat="1" ht="101.25">
      <c r="A132" s="92">
        <v>11</v>
      </c>
      <c r="B132" s="106" t="s">
        <v>746</v>
      </c>
      <c r="C132" s="100">
        <v>769587.82</v>
      </c>
      <c r="D132" s="100">
        <v>141091.06</v>
      </c>
      <c r="E132" s="29" t="s">
        <v>747</v>
      </c>
      <c r="F132" s="69" t="s">
        <v>538</v>
      </c>
      <c r="G132" s="18" t="s">
        <v>24</v>
      </c>
      <c r="H132" s="29" t="s">
        <v>748</v>
      </c>
    </row>
    <row r="133" spans="1:8" s="74" customFormat="1" ht="101.25">
      <c r="A133" s="92">
        <v>12</v>
      </c>
      <c r="B133" s="106" t="s">
        <v>749</v>
      </c>
      <c r="C133" s="100">
        <v>69568.88</v>
      </c>
      <c r="D133" s="100">
        <v>69568.88</v>
      </c>
      <c r="E133" s="29" t="s">
        <v>750</v>
      </c>
      <c r="F133" s="69" t="s">
        <v>538</v>
      </c>
      <c r="G133" s="18" t="s">
        <v>24</v>
      </c>
      <c r="H133" s="29" t="s">
        <v>751</v>
      </c>
    </row>
    <row r="134" spans="1:8" s="74" customFormat="1" ht="101.25">
      <c r="A134" s="92">
        <v>13</v>
      </c>
      <c r="B134" s="106" t="s">
        <v>752</v>
      </c>
      <c r="C134" s="100">
        <v>57983</v>
      </c>
      <c r="D134" s="100">
        <v>0</v>
      </c>
      <c r="E134" s="29" t="s">
        <v>753</v>
      </c>
      <c r="F134" s="69" t="s">
        <v>538</v>
      </c>
      <c r="G134" s="18" t="s">
        <v>24</v>
      </c>
      <c r="H134" s="29"/>
    </row>
    <row r="135" spans="1:8" s="74" customFormat="1" ht="101.25">
      <c r="A135" s="92">
        <v>14</v>
      </c>
      <c r="B135" s="106" t="s">
        <v>749</v>
      </c>
      <c r="C135" s="100">
        <v>69568.88</v>
      </c>
      <c r="D135" s="100">
        <v>69568.88</v>
      </c>
      <c r="E135" s="29"/>
      <c r="F135" s="69" t="s">
        <v>538</v>
      </c>
      <c r="G135" s="18" t="s">
        <v>24</v>
      </c>
      <c r="H135" s="29" t="s">
        <v>751</v>
      </c>
    </row>
    <row r="136" spans="1:8" s="74" customFormat="1" ht="80.25" customHeight="1">
      <c r="A136" s="92">
        <v>15</v>
      </c>
      <c r="B136" s="29" t="s">
        <v>754</v>
      </c>
      <c r="C136" s="100">
        <v>116763</v>
      </c>
      <c r="D136" s="100">
        <v>48651.4</v>
      </c>
      <c r="E136" s="29" t="s">
        <v>755</v>
      </c>
      <c r="F136" s="69" t="s">
        <v>538</v>
      </c>
      <c r="G136" s="18" t="s">
        <v>24</v>
      </c>
      <c r="H136" s="29" t="s">
        <v>756</v>
      </c>
    </row>
    <row r="137" spans="1:8" s="74" customFormat="1" ht="21" customHeight="1">
      <c r="A137" s="92"/>
      <c r="B137" s="85" t="s">
        <v>122</v>
      </c>
      <c r="C137" s="32">
        <f>SUM(C122:C136)</f>
        <v>2343494.87</v>
      </c>
      <c r="D137" s="32">
        <f>SUM(D122:D136)</f>
        <v>1307483.5599999996</v>
      </c>
      <c r="E137" s="85"/>
      <c r="F137" s="85"/>
      <c r="G137" s="85"/>
      <c r="H137" s="92"/>
    </row>
    <row r="138" spans="1:8" s="113" customFormat="1" ht="13.5">
      <c r="A138" s="92"/>
      <c r="B138" s="85" t="s">
        <v>757</v>
      </c>
      <c r="C138" s="109">
        <f>C119+C137</f>
        <v>4763481.800000001</v>
      </c>
      <c r="D138" s="109">
        <f>D119+D137</f>
        <v>3678504.2999999993</v>
      </c>
      <c r="E138" s="92"/>
      <c r="F138" s="92"/>
      <c r="G138" s="92"/>
      <c r="H138"/>
    </row>
    <row r="139" spans="1:8" s="74" customFormat="1" ht="12.75">
      <c r="A139" s="85"/>
      <c r="B139" s="92"/>
      <c r="C139" s="100"/>
      <c r="D139" s="100"/>
      <c r="E139" s="92"/>
      <c r="F139" s="92"/>
      <c r="G139" s="92"/>
      <c r="H139" s="29"/>
    </row>
    <row r="140" spans="1:8" s="74" customFormat="1" ht="38.25" customHeight="1">
      <c r="A140" s="216" t="s">
        <v>758</v>
      </c>
      <c r="B140" s="216"/>
      <c r="C140" s="216"/>
      <c r="D140" s="216"/>
      <c r="E140" s="216"/>
      <c r="F140" s="216"/>
      <c r="G140" s="216"/>
      <c r="H140" s="29"/>
    </row>
    <row r="141" spans="1:8" s="74" customFormat="1" ht="24" customHeight="1">
      <c r="A141" s="92"/>
      <c r="B141" s="99" t="s">
        <v>759</v>
      </c>
      <c r="C141" s="100"/>
      <c r="D141" s="100"/>
      <c r="E141" s="92"/>
      <c r="F141" s="92"/>
      <c r="G141" s="92"/>
      <c r="H141" s="29"/>
    </row>
    <row r="142" spans="1:8" s="74" customFormat="1" ht="127.5">
      <c r="A142" s="110">
        <v>1</v>
      </c>
      <c r="B142" s="29" t="s">
        <v>760</v>
      </c>
      <c r="C142" s="100">
        <v>4611943</v>
      </c>
      <c r="D142" s="100">
        <v>538060.18</v>
      </c>
      <c r="E142" s="29" t="s">
        <v>761</v>
      </c>
      <c r="F142" s="72" t="s">
        <v>538</v>
      </c>
      <c r="G142" s="18" t="s">
        <v>24</v>
      </c>
      <c r="H142" s="29" t="s">
        <v>762</v>
      </c>
    </row>
    <row r="143" spans="1:8" s="74" customFormat="1" ht="127.5">
      <c r="A143" s="110">
        <v>2</v>
      </c>
      <c r="B143" s="92" t="s">
        <v>763</v>
      </c>
      <c r="C143" s="100">
        <v>1014000</v>
      </c>
      <c r="D143" s="100">
        <v>118300.21</v>
      </c>
      <c r="E143" s="29" t="s">
        <v>761</v>
      </c>
      <c r="F143" s="72" t="s">
        <v>538</v>
      </c>
      <c r="G143" s="18" t="s">
        <v>24</v>
      </c>
      <c r="H143" s="29" t="s">
        <v>764</v>
      </c>
    </row>
    <row r="144" spans="1:8" s="74" customFormat="1" ht="127.5">
      <c r="A144" s="110">
        <v>3</v>
      </c>
      <c r="B144" s="92" t="s">
        <v>765</v>
      </c>
      <c r="C144" s="100">
        <v>872097</v>
      </c>
      <c r="D144" s="100">
        <v>142442.51</v>
      </c>
      <c r="E144" s="29" t="s">
        <v>761</v>
      </c>
      <c r="F144" s="72" t="s">
        <v>538</v>
      </c>
      <c r="G144" s="18" t="s">
        <v>24</v>
      </c>
      <c r="H144" s="29" t="s">
        <v>766</v>
      </c>
    </row>
    <row r="145" spans="1:8" s="74" customFormat="1" ht="127.5">
      <c r="A145" s="110">
        <v>4</v>
      </c>
      <c r="B145" s="92" t="s">
        <v>767</v>
      </c>
      <c r="C145" s="100">
        <v>1406160</v>
      </c>
      <c r="D145" s="100">
        <v>164052</v>
      </c>
      <c r="E145" s="29" t="s">
        <v>761</v>
      </c>
      <c r="F145" s="72" t="s">
        <v>538</v>
      </c>
      <c r="G145" s="18" t="s">
        <v>24</v>
      </c>
      <c r="H145" s="29" t="s">
        <v>768</v>
      </c>
    </row>
    <row r="146" spans="1:8" s="74" customFormat="1" ht="65.25" customHeight="1">
      <c r="A146" s="110">
        <v>5</v>
      </c>
      <c r="B146" s="29" t="s">
        <v>769</v>
      </c>
      <c r="C146" s="100">
        <v>69680.16</v>
      </c>
      <c r="D146" s="100">
        <v>10258.68</v>
      </c>
      <c r="E146" s="29" t="s">
        <v>770</v>
      </c>
      <c r="F146" s="72" t="s">
        <v>538</v>
      </c>
      <c r="G146" s="18" t="s">
        <v>24</v>
      </c>
      <c r="H146" s="29" t="s">
        <v>771</v>
      </c>
    </row>
    <row r="147" spans="1:8" s="74" customFormat="1" ht="86.25" customHeight="1">
      <c r="A147" s="110">
        <v>6</v>
      </c>
      <c r="B147" s="92" t="s">
        <v>772</v>
      </c>
      <c r="C147" s="100">
        <v>138460.71</v>
      </c>
      <c r="D147" s="100">
        <v>30626.76</v>
      </c>
      <c r="E147" s="29" t="s">
        <v>770</v>
      </c>
      <c r="F147" s="72" t="s">
        <v>538</v>
      </c>
      <c r="G147" s="18" t="s">
        <v>24</v>
      </c>
      <c r="H147" s="29" t="s">
        <v>773</v>
      </c>
    </row>
    <row r="148" spans="1:8" s="74" customFormat="1" ht="127.5">
      <c r="A148" s="110">
        <v>7</v>
      </c>
      <c r="B148" s="92" t="s">
        <v>774</v>
      </c>
      <c r="C148" s="100">
        <v>212450</v>
      </c>
      <c r="D148" s="100">
        <v>212450</v>
      </c>
      <c r="E148" s="29" t="s">
        <v>770</v>
      </c>
      <c r="F148" s="72" t="s">
        <v>538</v>
      </c>
      <c r="G148" s="18" t="s">
        <v>24</v>
      </c>
      <c r="H148" s="29" t="s">
        <v>775</v>
      </c>
    </row>
    <row r="149" spans="1:8" s="74" customFormat="1" ht="127.5">
      <c r="A149" s="110">
        <v>8</v>
      </c>
      <c r="B149" s="92" t="s">
        <v>776</v>
      </c>
      <c r="C149" s="100">
        <v>161654</v>
      </c>
      <c r="D149" s="100">
        <v>22901.04</v>
      </c>
      <c r="E149" s="29" t="s">
        <v>777</v>
      </c>
      <c r="F149" s="72" t="s">
        <v>538</v>
      </c>
      <c r="G149" s="18" t="s">
        <v>24</v>
      </c>
      <c r="H149" s="29" t="s">
        <v>778</v>
      </c>
    </row>
    <row r="150" spans="1:8" s="74" customFormat="1" ht="12.75">
      <c r="A150" s="92"/>
      <c r="B150" s="85" t="s">
        <v>720</v>
      </c>
      <c r="C150" s="32">
        <f>SUM(C142:C149)</f>
        <v>8486444.870000001</v>
      </c>
      <c r="D150" s="32">
        <f>SUM(D142:D149)</f>
        <v>1239091.3800000001</v>
      </c>
      <c r="E150" s="92"/>
      <c r="F150" s="92"/>
      <c r="G150" s="92"/>
      <c r="H150" s="92"/>
    </row>
    <row r="151" spans="1:8" s="74" customFormat="1" ht="20.25" customHeight="1">
      <c r="A151" s="92"/>
      <c r="B151" s="114" t="s">
        <v>779</v>
      </c>
      <c r="C151" s="100"/>
      <c r="D151" s="100"/>
      <c r="E151" s="92"/>
      <c r="F151" s="92"/>
      <c r="G151" s="92"/>
      <c r="H151" s="94"/>
    </row>
    <row r="152" spans="1:8" s="74" customFormat="1" ht="101.25">
      <c r="A152" s="92">
        <v>1</v>
      </c>
      <c r="B152" s="29" t="s">
        <v>580</v>
      </c>
      <c r="C152" s="100">
        <v>41046</v>
      </c>
      <c r="D152" s="100">
        <v>41046</v>
      </c>
      <c r="E152" s="29" t="s">
        <v>780</v>
      </c>
      <c r="F152" s="69" t="s">
        <v>538</v>
      </c>
      <c r="G152" s="18" t="s">
        <v>24</v>
      </c>
      <c r="H152" s="29" t="s">
        <v>781</v>
      </c>
    </row>
    <row r="153" spans="1:8" s="74" customFormat="1" ht="117.75" customHeight="1">
      <c r="A153" s="92">
        <v>2</v>
      </c>
      <c r="B153" s="94" t="s">
        <v>782</v>
      </c>
      <c r="C153" s="84">
        <v>628000</v>
      </c>
      <c r="D153" s="84">
        <v>605751.12</v>
      </c>
      <c r="E153" s="29" t="s">
        <v>783</v>
      </c>
      <c r="F153" s="69" t="s">
        <v>538</v>
      </c>
      <c r="G153" s="18" t="s">
        <v>24</v>
      </c>
      <c r="H153" s="94" t="s">
        <v>784</v>
      </c>
    </row>
    <row r="154" spans="1:8" s="74" customFormat="1" ht="123.75" customHeight="1">
      <c r="A154" s="92">
        <v>3</v>
      </c>
      <c r="B154" s="115" t="s">
        <v>785</v>
      </c>
      <c r="C154" s="116">
        <v>510880</v>
      </c>
      <c r="D154" s="116">
        <v>173711.23</v>
      </c>
      <c r="E154" s="94" t="s">
        <v>786</v>
      </c>
      <c r="F154" s="69" t="s">
        <v>538</v>
      </c>
      <c r="G154" s="39" t="s">
        <v>24</v>
      </c>
      <c r="H154" s="94" t="s">
        <v>560</v>
      </c>
    </row>
    <row r="155" spans="1:8" s="74" customFormat="1" ht="101.25">
      <c r="A155" s="92">
        <v>4</v>
      </c>
      <c r="B155" s="29" t="s">
        <v>787</v>
      </c>
      <c r="C155" s="100">
        <v>229054.61</v>
      </c>
      <c r="D155" s="100">
        <v>80169.18</v>
      </c>
      <c r="E155" s="94" t="s">
        <v>788</v>
      </c>
      <c r="F155" s="69" t="s">
        <v>538</v>
      </c>
      <c r="G155" s="18" t="s">
        <v>24</v>
      </c>
      <c r="H155" s="29"/>
    </row>
    <row r="156" spans="1:8" s="74" customFormat="1" ht="97.5" customHeight="1">
      <c r="A156" s="92">
        <v>5</v>
      </c>
      <c r="B156" s="29" t="s">
        <v>789</v>
      </c>
      <c r="C156" s="100">
        <v>35000</v>
      </c>
      <c r="D156" s="100">
        <v>35000</v>
      </c>
      <c r="E156" s="29" t="s">
        <v>790</v>
      </c>
      <c r="F156" s="69" t="s">
        <v>538</v>
      </c>
      <c r="G156" s="18" t="s">
        <v>24</v>
      </c>
      <c r="H156" s="92"/>
    </row>
    <row r="157" spans="1:8" s="74" customFormat="1" ht="101.25">
      <c r="A157" s="92">
        <v>6</v>
      </c>
      <c r="B157" s="29" t="s">
        <v>791</v>
      </c>
      <c r="C157" s="100">
        <v>95000</v>
      </c>
      <c r="D157" s="100">
        <v>31666.6</v>
      </c>
      <c r="E157" s="29" t="s">
        <v>792</v>
      </c>
      <c r="F157" s="69" t="s">
        <v>538</v>
      </c>
      <c r="G157" s="18" t="s">
        <v>24</v>
      </c>
      <c r="H157" s="92"/>
    </row>
    <row r="158" spans="1:8" s="74" customFormat="1" ht="73.5" customHeight="1">
      <c r="A158" s="92">
        <v>7</v>
      </c>
      <c r="B158" s="29" t="s">
        <v>793</v>
      </c>
      <c r="C158" s="100">
        <v>289196.8</v>
      </c>
      <c r="D158" s="100">
        <v>16869.79</v>
      </c>
      <c r="E158" s="29" t="s">
        <v>794</v>
      </c>
      <c r="F158" s="69" t="s">
        <v>538</v>
      </c>
      <c r="G158" s="18" t="s">
        <v>24</v>
      </c>
      <c r="H158" s="92"/>
    </row>
    <row r="159" spans="1:8" s="74" customFormat="1" ht="101.25">
      <c r="A159" s="92">
        <v>8</v>
      </c>
      <c r="B159" s="94" t="s">
        <v>795</v>
      </c>
      <c r="C159" s="100">
        <v>0.01</v>
      </c>
      <c r="D159" s="100">
        <v>0.01</v>
      </c>
      <c r="E159" s="29" t="s">
        <v>796</v>
      </c>
      <c r="F159" s="69" t="s">
        <v>538</v>
      </c>
      <c r="G159" s="18" t="s">
        <v>24</v>
      </c>
      <c r="H159" s="29" t="s">
        <v>797</v>
      </c>
    </row>
    <row r="160" spans="1:8" s="74" customFormat="1" ht="101.25">
      <c r="A160" s="92">
        <v>9</v>
      </c>
      <c r="B160" s="29" t="s">
        <v>798</v>
      </c>
      <c r="C160" s="100">
        <v>60000</v>
      </c>
      <c r="D160" s="100">
        <v>60000</v>
      </c>
      <c r="E160" s="29" t="s">
        <v>799</v>
      </c>
      <c r="F160" s="69" t="s">
        <v>538</v>
      </c>
      <c r="G160" s="18" t="s">
        <v>24</v>
      </c>
      <c r="H160" s="29" t="s">
        <v>800</v>
      </c>
    </row>
    <row r="161" spans="1:8" s="74" customFormat="1" ht="101.25">
      <c r="A161" s="92">
        <v>10</v>
      </c>
      <c r="B161" s="29" t="s">
        <v>801</v>
      </c>
      <c r="C161" s="100">
        <v>0.01</v>
      </c>
      <c r="D161" s="100">
        <v>0.01</v>
      </c>
      <c r="E161" s="29" t="s">
        <v>802</v>
      </c>
      <c r="F161" s="69" t="s">
        <v>538</v>
      </c>
      <c r="G161" s="18" t="s">
        <v>24</v>
      </c>
      <c r="H161" s="29" t="s">
        <v>803</v>
      </c>
    </row>
    <row r="162" spans="1:8" s="74" customFormat="1" ht="101.25">
      <c r="A162" s="92">
        <v>11</v>
      </c>
      <c r="B162" s="115" t="s">
        <v>785</v>
      </c>
      <c r="C162" s="100">
        <v>1626659.16</v>
      </c>
      <c r="D162" s="100">
        <v>1626659.16</v>
      </c>
      <c r="E162" s="29" t="s">
        <v>804</v>
      </c>
      <c r="F162" s="69" t="s">
        <v>538</v>
      </c>
      <c r="G162" s="18" t="s">
        <v>24</v>
      </c>
      <c r="H162" s="29" t="s">
        <v>805</v>
      </c>
    </row>
    <row r="163" spans="1:8" s="74" customFormat="1" ht="114.75">
      <c r="A163" s="92">
        <v>12</v>
      </c>
      <c r="B163" s="29" t="s">
        <v>806</v>
      </c>
      <c r="C163" s="100">
        <v>260000</v>
      </c>
      <c r="D163" s="100">
        <v>260000</v>
      </c>
      <c r="E163" s="29" t="s">
        <v>807</v>
      </c>
      <c r="F163" s="69" t="s">
        <v>538</v>
      </c>
      <c r="G163" s="18" t="s">
        <v>24</v>
      </c>
      <c r="H163" s="29" t="s">
        <v>808</v>
      </c>
    </row>
    <row r="164" spans="1:8" s="74" customFormat="1" ht="12.75">
      <c r="A164" s="92"/>
      <c r="B164" s="86" t="s">
        <v>809</v>
      </c>
      <c r="C164" s="32">
        <f>SUM(C152:C163)</f>
        <v>3774836.59</v>
      </c>
      <c r="D164" s="32">
        <f>SUM(D152:D163)</f>
        <v>2930873.1</v>
      </c>
      <c r="E164" s="92"/>
      <c r="F164" s="92"/>
      <c r="G164" s="92"/>
      <c r="H164" s="29"/>
    </row>
    <row r="165" spans="1:8" s="74" customFormat="1" ht="30.75" customHeight="1">
      <c r="A165" s="92"/>
      <c r="B165" s="86" t="s">
        <v>810</v>
      </c>
      <c r="C165" s="100"/>
      <c r="D165" s="100"/>
      <c r="E165" s="92"/>
      <c r="F165" s="92"/>
      <c r="G165" s="92"/>
      <c r="H165" s="97"/>
    </row>
    <row r="166" spans="1:8" s="74" customFormat="1" ht="51.75" customHeight="1">
      <c r="A166" s="92">
        <v>1</v>
      </c>
      <c r="B166" s="29" t="s">
        <v>811</v>
      </c>
      <c r="C166" s="100">
        <v>1614123.36</v>
      </c>
      <c r="D166" s="100">
        <v>864708.75</v>
      </c>
      <c r="E166" s="29" t="s">
        <v>812</v>
      </c>
      <c r="F166" s="69" t="s">
        <v>538</v>
      </c>
      <c r="G166" s="18" t="s">
        <v>24</v>
      </c>
      <c r="H166" s="29"/>
    </row>
    <row r="167" spans="1:8" s="74" customFormat="1" ht="97.5" customHeight="1">
      <c r="A167" s="92">
        <v>2</v>
      </c>
      <c r="B167" s="29" t="s">
        <v>813</v>
      </c>
      <c r="C167" s="100">
        <v>87351</v>
      </c>
      <c r="D167" s="100">
        <v>87351</v>
      </c>
      <c r="E167" s="29" t="s">
        <v>814</v>
      </c>
      <c r="F167" s="69" t="s">
        <v>538</v>
      </c>
      <c r="G167" s="18" t="s">
        <v>24</v>
      </c>
      <c r="H167" s="29" t="s">
        <v>815</v>
      </c>
    </row>
    <row r="168" spans="1:8" s="74" customFormat="1" ht="91.5" customHeight="1">
      <c r="A168" s="92">
        <v>3</v>
      </c>
      <c r="B168" s="29" t="s">
        <v>816</v>
      </c>
      <c r="C168" s="100">
        <v>135000</v>
      </c>
      <c r="D168" s="100">
        <v>135000</v>
      </c>
      <c r="E168" s="29" t="s">
        <v>817</v>
      </c>
      <c r="F168" s="69" t="s">
        <v>538</v>
      </c>
      <c r="G168" s="18" t="s">
        <v>24</v>
      </c>
      <c r="H168" s="29" t="s">
        <v>818</v>
      </c>
    </row>
    <row r="169" spans="1:8" s="74" customFormat="1" ht="65.25" customHeight="1">
      <c r="A169" s="92">
        <v>4</v>
      </c>
      <c r="B169" s="94" t="s">
        <v>819</v>
      </c>
      <c r="C169" s="117">
        <v>355932.2</v>
      </c>
      <c r="D169" s="117">
        <v>355932.2</v>
      </c>
      <c r="E169" s="94" t="s">
        <v>820</v>
      </c>
      <c r="F169" s="69" t="s">
        <v>538</v>
      </c>
      <c r="G169" s="18" t="s">
        <v>24</v>
      </c>
      <c r="H169" s="92"/>
    </row>
    <row r="170" spans="1:8" s="74" customFormat="1" ht="95.25" customHeight="1">
      <c r="A170" s="92">
        <v>5</v>
      </c>
      <c r="B170" s="29" t="s">
        <v>821</v>
      </c>
      <c r="C170" s="100">
        <v>0.01</v>
      </c>
      <c r="D170" s="100">
        <v>0.01</v>
      </c>
      <c r="E170" s="29" t="s">
        <v>822</v>
      </c>
      <c r="F170" s="69" t="s">
        <v>538</v>
      </c>
      <c r="G170" s="18" t="s">
        <v>24</v>
      </c>
      <c r="H170" s="29" t="s">
        <v>823</v>
      </c>
    </row>
    <row r="171" spans="1:8" s="74" customFormat="1" ht="69.75" customHeight="1">
      <c r="A171" s="92">
        <v>6</v>
      </c>
      <c r="B171" s="29" t="s">
        <v>824</v>
      </c>
      <c r="C171" s="100">
        <v>0.01</v>
      </c>
      <c r="D171" s="100">
        <v>0.01</v>
      </c>
      <c r="E171" s="29" t="s">
        <v>825</v>
      </c>
      <c r="F171" s="69" t="s">
        <v>538</v>
      </c>
      <c r="G171" s="18" t="s">
        <v>24</v>
      </c>
      <c r="H171" s="29" t="s">
        <v>826</v>
      </c>
    </row>
    <row r="172" spans="1:8" s="74" customFormat="1" ht="101.25">
      <c r="A172" s="92">
        <v>7</v>
      </c>
      <c r="B172" s="29" t="s">
        <v>827</v>
      </c>
      <c r="C172" s="100">
        <v>423000</v>
      </c>
      <c r="D172" s="117">
        <v>423000</v>
      </c>
      <c r="E172" s="29" t="s">
        <v>828</v>
      </c>
      <c r="F172" s="69" t="s">
        <v>538</v>
      </c>
      <c r="G172" s="18" t="s">
        <v>24</v>
      </c>
      <c r="H172" s="29" t="s">
        <v>829</v>
      </c>
    </row>
    <row r="173" spans="1:8" s="74" customFormat="1" ht="12.75">
      <c r="A173" s="92"/>
      <c r="B173" s="86" t="s">
        <v>830</v>
      </c>
      <c r="C173" s="32">
        <f>SUM(C166:C172)</f>
        <v>2615406.5799999996</v>
      </c>
      <c r="D173" s="32">
        <f>SUM(D166:D172)</f>
        <v>1865991.97</v>
      </c>
      <c r="E173" s="92"/>
      <c r="F173" s="92"/>
      <c r="G173" s="92"/>
      <c r="H173" s="29"/>
    </row>
    <row r="174" spans="1:8" s="74" customFormat="1" ht="24.75" customHeight="1">
      <c r="A174" s="92"/>
      <c r="B174" s="86" t="s">
        <v>831</v>
      </c>
      <c r="C174" s="100"/>
      <c r="D174" s="100"/>
      <c r="E174" s="92"/>
      <c r="F174" s="92"/>
      <c r="G174" s="92"/>
      <c r="H174" s="29"/>
    </row>
    <row r="175" spans="1:8" s="74" customFormat="1" ht="101.25">
      <c r="A175" s="92">
        <v>1</v>
      </c>
      <c r="B175" s="29" t="s">
        <v>832</v>
      </c>
      <c r="C175" s="100">
        <v>51386.73</v>
      </c>
      <c r="D175" s="100">
        <v>30261.21</v>
      </c>
      <c r="E175" s="94" t="s">
        <v>833</v>
      </c>
      <c r="F175" s="69" t="s">
        <v>538</v>
      </c>
      <c r="G175" s="18" t="s">
        <v>24</v>
      </c>
      <c r="H175" s="29" t="s">
        <v>834</v>
      </c>
    </row>
    <row r="176" spans="1:8" s="74" customFormat="1" ht="101.25">
      <c r="A176" s="92">
        <v>2</v>
      </c>
      <c r="B176" s="29" t="s">
        <v>835</v>
      </c>
      <c r="C176" s="100">
        <v>66298.63</v>
      </c>
      <c r="D176" s="100">
        <v>56038.17</v>
      </c>
      <c r="E176" s="29" t="s">
        <v>836</v>
      </c>
      <c r="F176" s="69" t="s">
        <v>538</v>
      </c>
      <c r="G176" s="18" t="s">
        <v>24</v>
      </c>
      <c r="H176" s="29"/>
    </row>
    <row r="177" spans="1:8" s="74" customFormat="1" ht="101.25">
      <c r="A177" s="92">
        <v>3</v>
      </c>
      <c r="B177" t="s">
        <v>837</v>
      </c>
      <c r="C177" s="100">
        <v>107047</v>
      </c>
      <c r="D177" s="100">
        <v>62444.13</v>
      </c>
      <c r="E177" s="29" t="s">
        <v>838</v>
      </c>
      <c r="F177" s="69" t="s">
        <v>538</v>
      </c>
      <c r="G177" s="18" t="s">
        <v>24</v>
      </c>
      <c r="H177" s="29" t="s">
        <v>839</v>
      </c>
    </row>
    <row r="178" spans="1:8" s="74" customFormat="1" ht="101.25">
      <c r="A178" s="92">
        <v>4</v>
      </c>
      <c r="B178" s="118" t="s">
        <v>840</v>
      </c>
      <c r="C178" s="100">
        <v>84782.46</v>
      </c>
      <c r="D178" s="107">
        <v>84782.46</v>
      </c>
      <c r="E178" s="29" t="s">
        <v>841</v>
      </c>
      <c r="F178" s="69" t="s">
        <v>538</v>
      </c>
      <c r="G178" s="18" t="s">
        <v>24</v>
      </c>
      <c r="H178" s="29" t="s">
        <v>841</v>
      </c>
    </row>
    <row r="179" spans="1:8" s="74" customFormat="1" ht="101.25">
      <c r="A179" s="92">
        <v>5</v>
      </c>
      <c r="B179" s="29" t="s">
        <v>842</v>
      </c>
      <c r="C179" s="100">
        <v>62685.29</v>
      </c>
      <c r="D179" s="100">
        <v>37312.5</v>
      </c>
      <c r="E179" s="29" t="s">
        <v>836</v>
      </c>
      <c r="F179" s="69" t="s">
        <v>538</v>
      </c>
      <c r="G179" s="18" t="s">
        <v>24</v>
      </c>
      <c r="H179" s="29"/>
    </row>
    <row r="180" spans="1:8" s="119" customFormat="1" ht="101.25">
      <c r="A180" s="92">
        <v>6</v>
      </c>
      <c r="B180" s="29" t="s">
        <v>843</v>
      </c>
      <c r="C180" s="100">
        <v>61256.41</v>
      </c>
      <c r="D180" s="100">
        <v>51776.04</v>
      </c>
      <c r="E180" s="29" t="s">
        <v>836</v>
      </c>
      <c r="F180" s="69" t="s">
        <v>538</v>
      </c>
      <c r="G180" s="18" t="s">
        <v>24</v>
      </c>
      <c r="H180" s="29"/>
    </row>
    <row r="181" spans="1:8" s="120" customFormat="1" ht="101.25">
      <c r="A181" s="92">
        <v>7</v>
      </c>
      <c r="B181" s="29" t="s">
        <v>844</v>
      </c>
      <c r="C181" s="100">
        <v>65769.35</v>
      </c>
      <c r="D181" s="100">
        <v>55590.87</v>
      </c>
      <c r="E181" s="29" t="s">
        <v>836</v>
      </c>
      <c r="F181" s="69" t="s">
        <v>538</v>
      </c>
      <c r="G181" s="18" t="s">
        <v>24</v>
      </c>
      <c r="H181" s="29"/>
    </row>
    <row r="182" spans="1:8" s="119" customFormat="1" ht="101.25">
      <c r="A182" s="92">
        <v>8</v>
      </c>
      <c r="B182" s="29" t="s">
        <v>845</v>
      </c>
      <c r="C182" s="100">
        <v>67639.1</v>
      </c>
      <c r="D182" s="100">
        <v>57171.33</v>
      </c>
      <c r="E182" s="29" t="s">
        <v>836</v>
      </c>
      <c r="F182" s="69" t="s">
        <v>538</v>
      </c>
      <c r="G182" s="18" t="s">
        <v>24</v>
      </c>
      <c r="H182" s="92"/>
    </row>
    <row r="183" spans="1:8" s="119" customFormat="1" ht="101.25">
      <c r="A183" s="92">
        <v>9</v>
      </c>
      <c r="B183" s="29" t="s">
        <v>846</v>
      </c>
      <c r="C183" s="100">
        <v>65964.61</v>
      </c>
      <c r="D183" s="100">
        <v>55755.59</v>
      </c>
      <c r="E183" s="29" t="s">
        <v>836</v>
      </c>
      <c r="F183" s="69" t="s">
        <v>538</v>
      </c>
      <c r="G183" s="18" t="s">
        <v>24</v>
      </c>
      <c r="H183" s="92"/>
    </row>
    <row r="184" spans="1:8" s="119" customFormat="1" ht="101.25">
      <c r="A184" s="92">
        <v>10</v>
      </c>
      <c r="B184" s="29" t="s">
        <v>847</v>
      </c>
      <c r="C184" s="100">
        <v>84782</v>
      </c>
      <c r="D184" s="100">
        <v>69642.39</v>
      </c>
      <c r="E184" s="29" t="s">
        <v>848</v>
      </c>
      <c r="F184" s="69" t="s">
        <v>538</v>
      </c>
      <c r="G184" s="18" t="s">
        <v>24</v>
      </c>
      <c r="H184" s="29" t="s">
        <v>849</v>
      </c>
    </row>
    <row r="185" spans="1:8" s="119" customFormat="1" ht="127.5">
      <c r="A185" s="92">
        <v>11</v>
      </c>
      <c r="B185" s="29" t="s">
        <v>850</v>
      </c>
      <c r="C185" s="100">
        <v>2200264.52</v>
      </c>
      <c r="D185" s="100">
        <v>165019.95</v>
      </c>
      <c r="E185" s="94" t="s">
        <v>851</v>
      </c>
      <c r="F185" s="72" t="s">
        <v>538</v>
      </c>
      <c r="G185" s="18" t="s">
        <v>24</v>
      </c>
      <c r="H185" s="29" t="s">
        <v>852</v>
      </c>
    </row>
    <row r="186" spans="1:8" s="119" customFormat="1" ht="21" customHeight="1">
      <c r="A186" s="92"/>
      <c r="B186" s="86" t="s">
        <v>561</v>
      </c>
      <c r="C186" s="32">
        <f>SUM(C175:C185)</f>
        <v>2917876.1</v>
      </c>
      <c r="D186" s="32">
        <f>SUM(D175:D185)</f>
        <v>725794.6400000001</v>
      </c>
      <c r="E186" s="92"/>
      <c r="F186" s="92"/>
      <c r="G186" s="92"/>
      <c r="H186" s="92"/>
    </row>
    <row r="187" spans="1:8" s="119" customFormat="1" ht="22.5" customHeight="1">
      <c r="A187" s="92"/>
      <c r="B187" s="29"/>
      <c r="C187" s="100"/>
      <c r="D187" s="100"/>
      <c r="E187" s="92"/>
      <c r="F187" s="92"/>
      <c r="G187" s="92"/>
      <c r="H187" s="92"/>
    </row>
    <row r="188" spans="1:8" s="119" customFormat="1" ht="101.25">
      <c r="A188" s="92">
        <v>1</v>
      </c>
      <c r="B188" s="29" t="s">
        <v>853</v>
      </c>
      <c r="C188" s="100">
        <v>56519.76</v>
      </c>
      <c r="D188" s="100">
        <v>56519.76</v>
      </c>
      <c r="E188" s="29" t="s">
        <v>854</v>
      </c>
      <c r="F188" s="69" t="s">
        <v>538</v>
      </c>
      <c r="G188" s="18" t="s">
        <v>24</v>
      </c>
      <c r="H188" s="29"/>
    </row>
    <row r="189" spans="1:8" s="119" customFormat="1" ht="114.75">
      <c r="A189" s="92">
        <v>2</v>
      </c>
      <c r="B189" s="29" t="s">
        <v>855</v>
      </c>
      <c r="C189" s="100">
        <v>306712</v>
      </c>
      <c r="D189" s="100">
        <v>306712</v>
      </c>
      <c r="E189" s="29" t="s">
        <v>856</v>
      </c>
      <c r="F189" s="69" t="s">
        <v>538</v>
      </c>
      <c r="G189" s="18" t="s">
        <v>24</v>
      </c>
      <c r="H189" s="29"/>
    </row>
    <row r="190" spans="1:8" s="119" customFormat="1" ht="12.75">
      <c r="A190" s="92"/>
      <c r="B190" s="86" t="s">
        <v>857</v>
      </c>
      <c r="C190" s="32">
        <f>SUM(C188:C189)</f>
        <v>363231.76</v>
      </c>
      <c r="D190" s="32">
        <f>SUM(D188:D189)</f>
        <v>363231.76</v>
      </c>
      <c r="E190" s="92"/>
      <c r="F190" s="92"/>
      <c r="G190" s="92"/>
      <c r="H190" s="92"/>
    </row>
    <row r="191" spans="1:8" s="119" customFormat="1" ht="12.75">
      <c r="A191" s="92"/>
      <c r="B191" s="29"/>
      <c r="C191" s="100"/>
      <c r="D191" s="100"/>
      <c r="E191" s="92"/>
      <c r="F191" s="92"/>
      <c r="G191" s="92"/>
      <c r="H191" s="92"/>
    </row>
    <row r="192" spans="1:8" s="119" customFormat="1" ht="25.5">
      <c r="A192" s="92"/>
      <c r="B192" s="114" t="s">
        <v>858</v>
      </c>
      <c r="C192" s="100"/>
      <c r="D192" s="100"/>
      <c r="E192" s="92"/>
      <c r="F192" s="92"/>
      <c r="G192" s="92"/>
      <c r="H192" s="92"/>
    </row>
    <row r="193" spans="1:8" s="119" customFormat="1" ht="101.25">
      <c r="A193" s="92">
        <v>1</v>
      </c>
      <c r="B193" s="29" t="s">
        <v>859</v>
      </c>
      <c r="C193" s="100">
        <v>54318.68</v>
      </c>
      <c r="D193" s="100">
        <v>54318.68</v>
      </c>
      <c r="E193" s="92"/>
      <c r="F193" s="69" t="s">
        <v>538</v>
      </c>
      <c r="G193" s="18" t="s">
        <v>24</v>
      </c>
      <c r="H193" s="29" t="s">
        <v>860</v>
      </c>
    </row>
    <row r="194" spans="1:8" s="119" customFormat="1" ht="12.75">
      <c r="A194" s="92"/>
      <c r="B194" s="86" t="s">
        <v>25</v>
      </c>
      <c r="C194" s="32">
        <f>SUM(C193)</f>
        <v>54318.68</v>
      </c>
      <c r="D194" s="32">
        <v>54318.68</v>
      </c>
      <c r="E194" s="92"/>
      <c r="F194" s="92"/>
      <c r="G194" s="92"/>
      <c r="H194" s="29"/>
    </row>
    <row r="195" spans="1:8" s="119" customFormat="1" ht="26.25" customHeight="1">
      <c r="A195" s="92"/>
      <c r="B195" s="99" t="s">
        <v>861</v>
      </c>
      <c r="C195" s="100"/>
      <c r="D195" s="100"/>
      <c r="E195" s="92"/>
      <c r="F195" s="92"/>
      <c r="G195" s="92"/>
      <c r="H195" s="92"/>
    </row>
    <row r="196" spans="1:8" s="119" customFormat="1" ht="101.25">
      <c r="A196" s="92">
        <v>1</v>
      </c>
      <c r="B196" s="121" t="s">
        <v>862</v>
      </c>
      <c r="C196" s="100">
        <v>58820</v>
      </c>
      <c r="D196" s="100">
        <v>50487.11</v>
      </c>
      <c r="E196" s="29" t="s">
        <v>777</v>
      </c>
      <c r="F196" s="72" t="s">
        <v>538</v>
      </c>
      <c r="G196" s="18" t="s">
        <v>24</v>
      </c>
      <c r="H196" s="29" t="s">
        <v>863</v>
      </c>
    </row>
    <row r="197" spans="1:8" s="119" customFormat="1" ht="101.25">
      <c r="A197" s="92">
        <v>2</v>
      </c>
      <c r="B197" s="121" t="s">
        <v>864</v>
      </c>
      <c r="C197" s="100">
        <v>1893000</v>
      </c>
      <c r="D197" s="100">
        <v>1466635.84</v>
      </c>
      <c r="E197" s="29" t="s">
        <v>761</v>
      </c>
      <c r="F197" s="72" t="s">
        <v>538</v>
      </c>
      <c r="G197" s="18" t="s">
        <v>24</v>
      </c>
      <c r="H197" s="29" t="s">
        <v>865</v>
      </c>
    </row>
    <row r="198" spans="1:8" s="119" customFormat="1" ht="12.75">
      <c r="A198" s="92"/>
      <c r="B198" s="122" t="s">
        <v>857</v>
      </c>
      <c r="C198" s="32">
        <f>SUM(C196:C197)</f>
        <v>1951820</v>
      </c>
      <c r="D198" s="32">
        <f>SUM(D196:D197)</f>
        <v>1517122.9500000002</v>
      </c>
      <c r="E198" s="92"/>
      <c r="F198" s="92"/>
      <c r="G198" s="92"/>
      <c r="H198" s="92"/>
    </row>
    <row r="199" spans="1:8" s="119" customFormat="1" ht="15.75">
      <c r="A199" s="92"/>
      <c r="B199" s="122" t="s">
        <v>971</v>
      </c>
      <c r="C199" s="109">
        <f>C150+C164+C173+C186+C190+C194+C198</f>
        <v>20163934.580000002</v>
      </c>
      <c r="D199" s="109">
        <f>D150+D164+D173+D186+D190+D194+D198</f>
        <v>8696424.48</v>
      </c>
      <c r="E199" s="92"/>
      <c r="F199" s="92"/>
      <c r="G199" s="92"/>
      <c r="H199" s="123"/>
    </row>
    <row r="200" spans="1:8" s="119" customFormat="1" ht="12.75">
      <c r="A200" s="92"/>
      <c r="B200" s="92"/>
      <c r="C200" s="92"/>
      <c r="D200" s="92"/>
      <c r="E200" s="92"/>
      <c r="F200" s="92"/>
      <c r="G200" s="92"/>
      <c r="H200" s="92"/>
    </row>
    <row r="201" spans="1:8" s="119" customFormat="1" ht="12.75">
      <c r="A201" s="92"/>
      <c r="B201" s="92"/>
      <c r="C201" s="92"/>
      <c r="D201" s="92"/>
      <c r="E201" s="92"/>
      <c r="F201" s="92"/>
      <c r="G201" s="92"/>
      <c r="H201" s="92"/>
    </row>
    <row r="202" spans="1:8" s="119" customFormat="1" ht="15">
      <c r="A202" s="92"/>
      <c r="B202" s="124" t="s">
        <v>979</v>
      </c>
      <c r="C202" s="125">
        <f>C11+C23+C30+C37+C40+C55+C106+C119+C137+C150+C164+C173+C186+C190+C194+C198</f>
        <v>40878295.041</v>
      </c>
      <c r="D202" s="125">
        <f>D11+D23+D30+D37+D40+D55+D106+D119+D137+D150+D164+D173+D186+D190+D198</f>
        <v>21455060.03</v>
      </c>
      <c r="E202" s="92"/>
      <c r="F202" s="92"/>
      <c r="G202" s="92"/>
      <c r="H202" s="92"/>
    </row>
    <row r="203" spans="2:4" s="119" customFormat="1" ht="15">
      <c r="B203" s="126"/>
      <c r="C203" s="74"/>
      <c r="D203" s="74"/>
    </row>
    <row r="204" spans="2:4" s="119" customFormat="1" ht="15">
      <c r="B204" s="126"/>
      <c r="C204" s="74"/>
      <c r="D204" s="74"/>
    </row>
    <row r="205" spans="2:4" s="119" customFormat="1" ht="15">
      <c r="B205" s="126"/>
      <c r="C205" s="127"/>
      <c r="D205" s="127"/>
    </row>
    <row r="206" spans="2:4" s="119" customFormat="1" ht="15">
      <c r="B206" s="126"/>
      <c r="C206" s="127"/>
      <c r="D206" s="127"/>
    </row>
    <row r="207" spans="2:4" s="119" customFormat="1" ht="15">
      <c r="B207" s="126"/>
      <c r="C207" s="127"/>
      <c r="D207" s="127"/>
    </row>
    <row r="208" spans="2:4" s="119" customFormat="1" ht="15">
      <c r="B208" s="126"/>
      <c r="C208" s="127"/>
      <c r="D208" s="127"/>
    </row>
    <row r="209" spans="2:4" s="119" customFormat="1" ht="15">
      <c r="B209" s="126"/>
      <c r="C209" s="127"/>
      <c r="D209" s="127"/>
    </row>
    <row r="210" spans="2:4" s="119" customFormat="1" ht="15">
      <c r="B210" s="126"/>
      <c r="C210" s="127"/>
      <c r="D210" s="127"/>
    </row>
    <row r="211" spans="2:4" s="119" customFormat="1" ht="15">
      <c r="B211" s="126"/>
      <c r="C211" s="127"/>
      <c r="D211" s="127"/>
    </row>
    <row r="212" spans="2:4" s="119" customFormat="1" ht="15">
      <c r="B212" s="126"/>
      <c r="C212" s="127"/>
      <c r="D212" s="127"/>
    </row>
    <row r="213" spans="1:8" s="119" customFormat="1" ht="15.75">
      <c r="A213" s="128"/>
      <c r="B213" s="217" t="s">
        <v>123</v>
      </c>
      <c r="C213" s="217"/>
      <c r="D213" s="217"/>
      <c r="E213" s="217"/>
      <c r="F213" s="129"/>
      <c r="G213" s="129"/>
      <c r="H213" s="128"/>
    </row>
    <row r="214" spans="1:8" s="119" customFormat="1" ht="12.75">
      <c r="A214" s="128"/>
      <c r="B214" s="128"/>
      <c r="C214" s="128"/>
      <c r="D214" s="128"/>
      <c r="E214" s="128"/>
      <c r="F214" s="128"/>
      <c r="G214" s="128"/>
      <c r="H214" s="128"/>
    </row>
    <row r="215" spans="1:8" s="119" customFormat="1" ht="12.75">
      <c r="A215" s="128"/>
      <c r="B215" s="128" t="s">
        <v>866</v>
      </c>
      <c r="C215" s="128">
        <v>180</v>
      </c>
      <c r="D215" s="128"/>
      <c r="E215" s="130">
        <f>'Раздел 1'!E207+'Раздел 1'!E237</f>
        <v>211888058.91000003</v>
      </c>
      <c r="F215" s="130">
        <f>'Раздел 1'!F207+'Раздел 1'!F237</f>
        <v>98883236.50000001</v>
      </c>
      <c r="G215" s="128"/>
      <c r="H215" s="128"/>
    </row>
    <row r="216" spans="1:8" s="119" customFormat="1" ht="15.75">
      <c r="A216" s="129"/>
      <c r="B216" s="128" t="s">
        <v>867</v>
      </c>
      <c r="C216" s="128">
        <v>23</v>
      </c>
      <c r="D216" s="128"/>
      <c r="E216" s="130">
        <f>C37</f>
        <v>749645</v>
      </c>
      <c r="F216" s="130">
        <f>D37</f>
        <v>0</v>
      </c>
      <c r="G216" s="128"/>
      <c r="H216" s="128"/>
    </row>
    <row r="217" spans="1:8" s="119" customFormat="1" ht="12.75">
      <c r="A217" s="128"/>
      <c r="B217" s="131" t="s">
        <v>868</v>
      </c>
      <c r="C217" s="131">
        <f>C215+C216</f>
        <v>203</v>
      </c>
      <c r="D217" s="131"/>
      <c r="E217" s="132">
        <f>E215+E216</f>
        <v>212637703.91000003</v>
      </c>
      <c r="F217" s="132">
        <f>SUM(F215:F216)</f>
        <v>98883236.50000001</v>
      </c>
      <c r="G217" s="128"/>
      <c r="H217" s="128"/>
    </row>
    <row r="218" spans="1:8" s="119" customFormat="1" ht="12.75">
      <c r="A218" s="128"/>
      <c r="B218" s="128"/>
      <c r="C218" s="128"/>
      <c r="D218" s="128"/>
      <c r="E218" s="128"/>
      <c r="F218" s="128"/>
      <c r="G218" s="128"/>
      <c r="H218" s="128"/>
    </row>
    <row r="219" spans="1:8" s="119" customFormat="1" ht="12.75">
      <c r="A219" s="128"/>
      <c r="B219" s="128"/>
      <c r="C219" s="128"/>
      <c r="D219" s="128"/>
      <c r="E219" s="128"/>
      <c r="F219" s="128"/>
      <c r="G219" s="128"/>
      <c r="H219" s="128"/>
    </row>
    <row r="220" spans="1:8" s="119" customFormat="1" ht="12.75">
      <c r="A220" s="128"/>
      <c r="B220" s="131"/>
      <c r="C220" s="131"/>
      <c r="D220" s="131"/>
      <c r="E220" s="132"/>
      <c r="F220" s="132"/>
      <c r="G220" s="128"/>
      <c r="H220" s="128"/>
    </row>
    <row r="221" spans="1:8" s="119" customFormat="1" ht="12.75">
      <c r="A221" s="128"/>
      <c r="B221" s="217" t="s">
        <v>869</v>
      </c>
      <c r="C221" s="217"/>
      <c r="D221" s="217"/>
      <c r="E221" s="217"/>
      <c r="F221" s="132"/>
      <c r="G221" s="128"/>
      <c r="H221" s="128"/>
    </row>
    <row r="222" spans="1:8" s="119" customFormat="1" ht="12.75">
      <c r="A222" s="128"/>
      <c r="B222" s="131"/>
      <c r="C222" s="131"/>
      <c r="D222" s="131"/>
      <c r="E222" s="132"/>
      <c r="F222" s="132"/>
      <c r="G222" s="128"/>
      <c r="H222" s="128"/>
    </row>
    <row r="223" spans="1:8" s="119" customFormat="1" ht="12.75">
      <c r="A223" s="128"/>
      <c r="B223" s="128" t="s">
        <v>866</v>
      </c>
      <c r="C223" s="128">
        <v>1</v>
      </c>
      <c r="D223" s="128"/>
      <c r="E223" s="130">
        <f>'Раздел 1'!E7</f>
        <v>364176</v>
      </c>
      <c r="F223" s="130">
        <f>'Раздел 1'!F7</f>
        <v>364176</v>
      </c>
      <c r="G223" s="128"/>
      <c r="H223" s="128"/>
    </row>
    <row r="224" spans="1:8" s="119" customFormat="1" ht="12.75">
      <c r="A224" s="128"/>
      <c r="B224" s="128" t="s">
        <v>867</v>
      </c>
      <c r="C224" s="128">
        <v>43</v>
      </c>
      <c r="D224" s="128"/>
      <c r="E224" s="130">
        <f>C199</f>
        <v>20163934.580000002</v>
      </c>
      <c r="F224" s="130">
        <f>D199</f>
        <v>8696424.48</v>
      </c>
      <c r="G224" s="128"/>
      <c r="H224" s="128"/>
    </row>
    <row r="225" spans="1:8" s="119" customFormat="1" ht="12.75">
      <c r="A225" s="128"/>
      <c r="B225" s="131" t="s">
        <v>868</v>
      </c>
      <c r="C225" s="131">
        <f>C223+C224</f>
        <v>44</v>
      </c>
      <c r="D225" s="131"/>
      <c r="E225" s="132">
        <f>SUM(E223:E224)</f>
        <v>20528110.580000002</v>
      </c>
      <c r="F225" s="132">
        <f>SUM(F223:F224)</f>
        <v>9060600.48</v>
      </c>
      <c r="G225" s="128"/>
      <c r="H225" s="128"/>
    </row>
    <row r="226" spans="1:8" s="119" customFormat="1" ht="12.75">
      <c r="A226" s="128"/>
      <c r="B226" s="131"/>
      <c r="C226" s="131"/>
      <c r="D226" s="131"/>
      <c r="E226" s="132"/>
      <c r="F226" s="132"/>
      <c r="G226" s="128"/>
      <c r="H226" s="128"/>
    </row>
    <row r="227" spans="1:8" s="119" customFormat="1" ht="12.75">
      <c r="A227" s="128"/>
      <c r="B227" s="217" t="s">
        <v>870</v>
      </c>
      <c r="C227" s="217"/>
      <c r="D227" s="217"/>
      <c r="E227" s="217"/>
      <c r="F227" s="132"/>
      <c r="G227" s="128"/>
      <c r="H227" s="128"/>
    </row>
    <row r="228" spans="1:8" s="119" customFormat="1" ht="12.75">
      <c r="A228" s="128"/>
      <c r="B228" s="131"/>
      <c r="C228" s="131"/>
      <c r="D228" s="131"/>
      <c r="E228" s="132"/>
      <c r="F228" s="132"/>
      <c r="G228" s="128"/>
      <c r="H228" s="128"/>
    </row>
    <row r="229" spans="1:8" s="119" customFormat="1" ht="12.75">
      <c r="A229" s="128"/>
      <c r="B229" s="128" t="s">
        <v>866</v>
      </c>
      <c r="C229" s="128">
        <v>21</v>
      </c>
      <c r="D229" s="128"/>
      <c r="E229" s="130">
        <f>'Раздел 1'!E47</f>
        <v>271262912.8</v>
      </c>
      <c r="F229" s="130">
        <f>'Раздел 1'!F47</f>
        <v>53642383.71</v>
      </c>
      <c r="G229" s="128"/>
      <c r="H229" s="128"/>
    </row>
    <row r="230" spans="1:8" s="119" customFormat="1" ht="12.75">
      <c r="A230" s="128"/>
      <c r="B230" s="128" t="s">
        <v>867</v>
      </c>
      <c r="C230" s="128">
        <v>60</v>
      </c>
      <c r="D230" s="128"/>
      <c r="E230" s="130">
        <f>C107</f>
        <v>11302182.940999998</v>
      </c>
      <c r="F230" s="130">
        <f>D107</f>
        <v>7528429.550000001</v>
      </c>
      <c r="G230" s="128"/>
      <c r="H230" s="128"/>
    </row>
    <row r="231" spans="1:8" s="119" customFormat="1" ht="12.75">
      <c r="A231" s="128"/>
      <c r="B231" s="131" t="s">
        <v>868</v>
      </c>
      <c r="C231" s="131">
        <f>C229+C230</f>
        <v>81</v>
      </c>
      <c r="D231" s="131"/>
      <c r="E231" s="132">
        <f>SUM(E229:E230)</f>
        <v>282565095.741</v>
      </c>
      <c r="F231" s="132">
        <f>SUM(F229:F230)</f>
        <v>61170813.260000005</v>
      </c>
      <c r="G231" s="128"/>
      <c r="H231" s="128"/>
    </row>
    <row r="232" spans="1:8" s="119" customFormat="1" ht="12.75">
      <c r="A232" s="128"/>
      <c r="B232" s="131"/>
      <c r="C232" s="131"/>
      <c r="D232" s="131"/>
      <c r="E232" s="132"/>
      <c r="F232" s="132"/>
      <c r="G232" s="128"/>
      <c r="H232" s="128"/>
    </row>
    <row r="233" spans="1:8" s="119" customFormat="1" ht="12.75">
      <c r="A233" s="128"/>
      <c r="B233" s="217" t="s">
        <v>700</v>
      </c>
      <c r="C233" s="217"/>
      <c r="D233" s="217"/>
      <c r="E233" s="217"/>
      <c r="F233" s="132"/>
      <c r="G233" s="128"/>
      <c r="H233" s="128"/>
    </row>
    <row r="234" spans="1:8" s="119" customFormat="1" ht="12.75">
      <c r="A234" s="128"/>
      <c r="B234" s="131"/>
      <c r="C234" s="131"/>
      <c r="D234" s="131"/>
      <c r="E234" s="132"/>
      <c r="F234" s="132"/>
      <c r="G234" s="128"/>
      <c r="H234" s="128"/>
    </row>
    <row r="235" spans="1:8" s="119" customFormat="1" ht="12.75">
      <c r="A235" s="128"/>
      <c r="B235" s="128" t="s">
        <v>866</v>
      </c>
      <c r="C235" s="128">
        <v>8</v>
      </c>
      <c r="D235" s="128"/>
      <c r="E235" s="130">
        <f>'Раздел 1'!E19</f>
        <v>9526245.11</v>
      </c>
      <c r="F235" s="130">
        <f>'Раздел 1'!F19</f>
        <v>8602114.93</v>
      </c>
      <c r="G235" s="128"/>
      <c r="H235" s="128"/>
    </row>
    <row r="236" spans="1:8" s="74" customFormat="1" ht="12.75">
      <c r="A236" s="128"/>
      <c r="B236" s="128" t="s">
        <v>867</v>
      </c>
      <c r="C236" s="128">
        <v>23</v>
      </c>
      <c r="D236" s="128"/>
      <c r="E236" s="130">
        <f>C138</f>
        <v>4763481.800000001</v>
      </c>
      <c r="F236" s="130">
        <f>D138</f>
        <v>3678504.2999999993</v>
      </c>
      <c r="G236" s="128"/>
      <c r="H236" s="128"/>
    </row>
    <row r="237" spans="1:8" s="74" customFormat="1" ht="12.75">
      <c r="A237" s="128"/>
      <c r="B237" s="131" t="s">
        <v>868</v>
      </c>
      <c r="C237" s="131">
        <f>SUM(C235:C236)</f>
        <v>31</v>
      </c>
      <c r="D237" s="131"/>
      <c r="E237" s="132">
        <f>SUM(E235:E236)</f>
        <v>14289726.91</v>
      </c>
      <c r="F237" s="132">
        <f>SUM(F235:F236)</f>
        <v>12280619.229999999</v>
      </c>
      <c r="G237" s="128"/>
      <c r="H237" s="128"/>
    </row>
    <row r="238" spans="1:8" s="74" customFormat="1" ht="12.75">
      <c r="A238" s="128"/>
      <c r="B238" s="131"/>
      <c r="C238" s="131"/>
      <c r="D238" s="131"/>
      <c r="E238" s="132"/>
      <c r="F238" s="132"/>
      <c r="G238" s="128"/>
      <c r="H238" s="128"/>
    </row>
    <row r="239" spans="1:8" s="74" customFormat="1" ht="12.75">
      <c r="A239" s="128"/>
      <c r="B239" s="217" t="s">
        <v>871</v>
      </c>
      <c r="C239" s="217"/>
      <c r="D239" s="217"/>
      <c r="E239" s="217"/>
      <c r="F239" s="132"/>
      <c r="G239" s="128"/>
      <c r="H239" s="128"/>
    </row>
    <row r="240" spans="1:8" s="74" customFormat="1" ht="12.75">
      <c r="A240" s="128"/>
      <c r="B240" s="131"/>
      <c r="C240" s="131"/>
      <c r="D240" s="131"/>
      <c r="E240" s="132"/>
      <c r="F240" s="132"/>
      <c r="G240" s="128"/>
      <c r="H240" s="128"/>
    </row>
    <row r="241" spans="1:8" s="74" customFormat="1" ht="12.75">
      <c r="A241" s="128"/>
      <c r="B241" s="128" t="s">
        <v>866</v>
      </c>
      <c r="C241" s="128">
        <f>C215+C223+C229+C235</f>
        <v>210</v>
      </c>
      <c r="D241" s="128"/>
      <c r="E241" s="130">
        <f>E215+E223+E229+E235</f>
        <v>493041392.82000005</v>
      </c>
      <c r="F241" s="128">
        <f>F215+F223+F229+F235</f>
        <v>161491911.14000002</v>
      </c>
      <c r="G241" s="128"/>
      <c r="H241" s="128"/>
    </row>
    <row r="242" spans="1:8" s="74" customFormat="1" ht="12.75">
      <c r="A242" s="128"/>
      <c r="B242" s="128" t="s">
        <v>867</v>
      </c>
      <c r="C242" s="128">
        <f>C216+C224+C230+C236</f>
        <v>149</v>
      </c>
      <c r="D242" s="128"/>
      <c r="E242" s="130">
        <f>E216+E224+E230+E236</f>
        <v>36979244.320999995</v>
      </c>
      <c r="F242" s="204">
        <f>F216+F224+F230+F236</f>
        <v>19903358.330000002</v>
      </c>
      <c r="G242" s="128"/>
      <c r="H242" s="128"/>
    </row>
    <row r="243" spans="1:8" s="74" customFormat="1" ht="12.75">
      <c r="A243" s="128"/>
      <c r="B243" s="131" t="s">
        <v>868</v>
      </c>
      <c r="C243" s="131">
        <f>C241+C242</f>
        <v>359</v>
      </c>
      <c r="D243" s="131"/>
      <c r="E243" s="132">
        <f>SUM(E241:E242)</f>
        <v>530020637.14100003</v>
      </c>
      <c r="F243" s="132">
        <f>SUM(F241:F242)</f>
        <v>181395269.47000003</v>
      </c>
      <c r="G243" s="128"/>
      <c r="H243" s="128"/>
    </row>
    <row r="244" spans="1:8" s="74" customFormat="1" ht="12.75">
      <c r="A244"/>
      <c r="B244"/>
      <c r="C244"/>
      <c r="D244"/>
      <c r="E244"/>
      <c r="F244"/>
      <c r="G244"/>
      <c r="H244"/>
    </row>
    <row r="245" spans="1:8" s="74" customFormat="1" ht="12.75">
      <c r="A245"/>
      <c r="B245" s="133"/>
      <c r="C245" s="133"/>
      <c r="D245" s="133"/>
      <c r="E245" s="134"/>
      <c r="F245" s="134"/>
      <c r="G245" s="119"/>
      <c r="H245" s="119"/>
    </row>
    <row r="246" spans="2:8" s="74" customFormat="1" ht="12.75">
      <c r="B246" s="133"/>
      <c r="C246" s="133"/>
      <c r="D246" s="133"/>
      <c r="E246" s="134"/>
      <c r="F246" s="134"/>
      <c r="G246" s="119"/>
      <c r="H246" s="119"/>
    </row>
    <row r="247" spans="2:8" s="74" customFormat="1" ht="12.75">
      <c r="B247" s="133"/>
      <c r="C247" s="133"/>
      <c r="D247" s="133"/>
      <c r="E247" s="134"/>
      <c r="F247" s="134"/>
      <c r="G247" s="119"/>
      <c r="H247" s="119"/>
    </row>
    <row r="248" spans="1:8" s="74" customFormat="1" ht="12.75">
      <c r="A248" s="119"/>
      <c r="B248" s="133"/>
      <c r="C248" s="133"/>
      <c r="D248" s="133"/>
      <c r="E248" s="134"/>
      <c r="F248" s="134"/>
      <c r="G248" s="119"/>
      <c r="H248" s="119"/>
    </row>
    <row r="249" spans="1:8" s="74" customFormat="1" ht="12.75">
      <c r="A249" s="119"/>
      <c r="B249" s="133"/>
      <c r="C249" s="133"/>
      <c r="D249" s="133"/>
      <c r="E249" s="134"/>
      <c r="F249" s="134"/>
      <c r="G249" s="119"/>
      <c r="H249" s="119"/>
    </row>
    <row r="250" spans="1:8" s="74" customFormat="1" ht="12.75">
      <c r="A250" s="119"/>
      <c r="B250" s="133"/>
      <c r="C250" s="133"/>
      <c r="D250" s="133"/>
      <c r="E250" s="134"/>
      <c r="F250" s="134"/>
      <c r="G250" s="119"/>
      <c r="H250" s="119"/>
    </row>
    <row r="251" spans="1:8" s="74" customFormat="1" ht="12.75">
      <c r="A251" s="119"/>
      <c r="B251" s="133"/>
      <c r="C251" s="133"/>
      <c r="D251" s="133"/>
      <c r="E251" s="135"/>
      <c r="F251" s="135"/>
      <c r="G251" s="119"/>
      <c r="H251" s="119"/>
    </row>
    <row r="252" spans="1:8" s="74" customFormat="1" ht="12.75">
      <c r="A252" s="119"/>
      <c r="B252" s="133"/>
      <c r="C252" s="133"/>
      <c r="D252" s="133"/>
      <c r="E252" s="136"/>
      <c r="F252" s="137"/>
      <c r="G252" s="119"/>
      <c r="H252" s="119"/>
    </row>
    <row r="253" spans="1:8" s="74" customFormat="1" ht="12.75">
      <c r="A253" s="119"/>
      <c r="B253" s="133"/>
      <c r="C253" s="133"/>
      <c r="D253" s="133"/>
      <c r="E253" s="134"/>
      <c r="F253" s="134"/>
      <c r="G253" s="119"/>
      <c r="H253" s="119"/>
    </row>
    <row r="254" spans="1:8" s="74" customFormat="1" ht="12.75">
      <c r="A254" s="119"/>
      <c r="B254" s="133"/>
      <c r="C254" s="133"/>
      <c r="D254" s="133"/>
      <c r="E254" s="134"/>
      <c r="F254" s="134"/>
      <c r="G254" s="119"/>
      <c r="H254" s="119"/>
    </row>
    <row r="255" spans="1:8" s="74" customFormat="1" ht="12.75">
      <c r="A255" s="119"/>
      <c r="B255" s="133"/>
      <c r="C255" s="133"/>
      <c r="D255" s="133"/>
      <c r="E255" s="134"/>
      <c r="F255" s="134"/>
      <c r="G255" s="119"/>
      <c r="H255" s="119"/>
    </row>
    <row r="256" spans="1:8" s="74" customFormat="1" ht="12.75">
      <c r="A256" s="119"/>
      <c r="B256" s="133"/>
      <c r="C256" s="133"/>
      <c r="D256" s="133"/>
      <c r="E256" s="134"/>
      <c r="F256" s="134"/>
      <c r="G256" s="119"/>
      <c r="H256" s="119"/>
    </row>
    <row r="257" spans="1:8" s="74" customFormat="1" ht="12.75">
      <c r="A257" s="119"/>
      <c r="B257" s="133"/>
      <c r="C257" s="133"/>
      <c r="D257" s="133"/>
      <c r="E257" s="134"/>
      <c r="F257" s="134"/>
      <c r="G257" s="119"/>
      <c r="H257" s="119"/>
    </row>
    <row r="258" spans="1:8" s="74" customFormat="1" ht="12.75">
      <c r="A258" s="119"/>
      <c r="B258" s="133"/>
      <c r="C258" s="133"/>
      <c r="D258" s="133"/>
      <c r="E258" s="134"/>
      <c r="F258" s="134"/>
      <c r="G258" s="119"/>
      <c r="H258" s="119"/>
    </row>
    <row r="259" spans="1:8" s="74" customFormat="1" ht="12.75">
      <c r="A259" s="119"/>
      <c r="B259" s="133"/>
      <c r="C259" s="133"/>
      <c r="D259" s="133"/>
      <c r="E259" s="134"/>
      <c r="F259" s="134"/>
      <c r="G259" s="119"/>
      <c r="H259" s="119"/>
    </row>
    <row r="260" spans="1:7" s="74" customFormat="1" ht="12.75">
      <c r="A260" s="119"/>
      <c r="B260" s="133"/>
      <c r="C260" s="133"/>
      <c r="D260" s="133"/>
      <c r="E260" s="134"/>
      <c r="F260" s="134"/>
      <c r="G260" s="119"/>
    </row>
    <row r="261" spans="1:7" s="74" customFormat="1" ht="12.75">
      <c r="A261" s="119"/>
      <c r="B261" s="119"/>
      <c r="C261" s="119"/>
      <c r="D261" s="119"/>
      <c r="E261" s="119"/>
      <c r="F261" s="119"/>
      <c r="G261" s="119"/>
    </row>
    <row r="262" spans="1:7" s="74" customFormat="1" ht="12.75">
      <c r="A262" s="119"/>
      <c r="B262" s="119"/>
      <c r="C262" s="119"/>
      <c r="D262" s="119"/>
      <c r="E262" s="119"/>
      <c r="F262" s="119"/>
      <c r="G262" s="119"/>
    </row>
    <row r="263" spans="1:7" s="74" customFormat="1" ht="12.75">
      <c r="A263" s="119"/>
      <c r="B263" s="119"/>
      <c r="C263" s="119"/>
      <c r="D263" s="119"/>
      <c r="E263" s="119"/>
      <c r="F263" s="119"/>
      <c r="G263" s="119"/>
    </row>
    <row r="264" s="74" customFormat="1" ht="12.75">
      <c r="A264" s="119"/>
    </row>
    <row r="265" s="74" customFormat="1" ht="12.75">
      <c r="A265" s="119"/>
    </row>
    <row r="266" s="74" customFormat="1" ht="12.75">
      <c r="A266" s="119"/>
    </row>
    <row r="267" s="74" customFormat="1" ht="12.75"/>
    <row r="268" s="74" customFormat="1" ht="12.75"/>
    <row r="269" s="74" customFormat="1" ht="12.75"/>
    <row r="270" s="74" customFormat="1" ht="12.75"/>
    <row r="271" s="74" customFormat="1" ht="12.75"/>
    <row r="272" s="74" customFormat="1" ht="12.75"/>
    <row r="273" spans="2:8" s="74" customFormat="1" ht="15.75">
      <c r="B273" s="216"/>
      <c r="C273" s="216"/>
      <c r="D273" s="216"/>
      <c r="E273" s="216"/>
      <c r="F273" s="123"/>
      <c r="G273" s="123"/>
      <c r="H273" s="92"/>
    </row>
    <row r="274" spans="1:8" s="74" customFormat="1" ht="12.75">
      <c r="A274" s="92"/>
      <c r="B274" s="92"/>
      <c r="C274" s="92"/>
      <c r="D274" s="92"/>
      <c r="E274" s="92"/>
      <c r="F274" s="92"/>
      <c r="G274" s="92"/>
      <c r="H274" s="92"/>
    </row>
    <row r="275" spans="1:8" s="74" customFormat="1" ht="12.75">
      <c r="A275" s="92"/>
      <c r="B275" s="92"/>
      <c r="C275" s="92"/>
      <c r="D275" s="92"/>
      <c r="E275" s="100"/>
      <c r="F275" s="100"/>
      <c r="G275" s="92"/>
      <c r="H275" s="92"/>
    </row>
    <row r="276" spans="1:8" s="74" customFormat="1" ht="15.75">
      <c r="A276" s="123"/>
      <c r="B276" s="92"/>
      <c r="C276" s="92"/>
      <c r="D276" s="92"/>
      <c r="E276" s="100"/>
      <c r="F276" s="100"/>
      <c r="G276" s="92"/>
      <c r="H276" s="92"/>
    </row>
    <row r="277" spans="1:8" s="74" customFormat="1" ht="12.75">
      <c r="A277" s="92"/>
      <c r="B277" s="85"/>
      <c r="C277" s="85"/>
      <c r="D277" s="85"/>
      <c r="E277" s="32"/>
      <c r="F277" s="32"/>
      <c r="G277" s="92"/>
      <c r="H277" s="92"/>
    </row>
    <row r="278" spans="1:8" s="74" customFormat="1" ht="12.75">
      <c r="A278" s="92"/>
      <c r="B278" s="92"/>
      <c r="C278" s="92"/>
      <c r="D278" s="92"/>
      <c r="E278" s="92"/>
      <c r="F278" s="92"/>
      <c r="G278" s="92"/>
      <c r="H278" s="92"/>
    </row>
    <row r="279" spans="1:8" s="74" customFormat="1" ht="12.75">
      <c r="A279" s="92"/>
      <c r="B279" s="92"/>
      <c r="C279" s="92"/>
      <c r="D279" s="92"/>
      <c r="E279" s="92"/>
      <c r="F279" s="92"/>
      <c r="G279" s="92"/>
      <c r="H279" s="92"/>
    </row>
    <row r="280" spans="1:8" s="74" customFormat="1" ht="12.75">
      <c r="A280" s="92"/>
      <c r="B280" s="216"/>
      <c r="C280" s="216"/>
      <c r="D280" s="216"/>
      <c r="E280" s="216"/>
      <c r="F280" s="92"/>
      <c r="G280" s="92"/>
      <c r="H280" s="92"/>
    </row>
    <row r="281" spans="1:8" s="74" customFormat="1" ht="12.75">
      <c r="A281" s="92"/>
      <c r="B281" s="92"/>
      <c r="C281" s="92"/>
      <c r="D281" s="92"/>
      <c r="E281" s="92"/>
      <c r="F281" s="92"/>
      <c r="G281" s="92"/>
      <c r="H281" s="92"/>
    </row>
    <row r="282" spans="1:8" s="74" customFormat="1" ht="12.75">
      <c r="A282" s="92"/>
      <c r="B282" s="92"/>
      <c r="C282" s="92"/>
      <c r="D282" s="92"/>
      <c r="E282" s="100"/>
      <c r="F282" s="100"/>
      <c r="G282" s="92"/>
      <c r="H282" s="92"/>
    </row>
    <row r="283" spans="1:8" s="74" customFormat="1" ht="12.75">
      <c r="A283" s="92"/>
      <c r="B283" s="92"/>
      <c r="C283" s="92"/>
      <c r="D283" s="92"/>
      <c r="E283" s="100"/>
      <c r="F283" s="100"/>
      <c r="G283" s="92"/>
      <c r="H283" s="92"/>
    </row>
    <row r="284" spans="1:8" s="74" customFormat="1" ht="12.75">
      <c r="A284" s="92"/>
      <c r="B284" s="85"/>
      <c r="C284" s="85"/>
      <c r="D284" s="85"/>
      <c r="E284" s="32"/>
      <c r="F284" s="32"/>
      <c r="G284" s="92"/>
      <c r="H284" s="92"/>
    </row>
    <row r="285" spans="1:8" s="74" customFormat="1" ht="12.75">
      <c r="A285" s="92"/>
      <c r="B285" s="85"/>
      <c r="C285" s="85"/>
      <c r="D285" s="85"/>
      <c r="E285" s="32"/>
      <c r="F285" s="32"/>
      <c r="G285" s="92"/>
      <c r="H285" s="92"/>
    </row>
    <row r="286" spans="1:8" s="74" customFormat="1" ht="12.75">
      <c r="A286" s="92"/>
      <c r="B286" s="85"/>
      <c r="C286" s="85"/>
      <c r="D286" s="85"/>
      <c r="E286" s="32"/>
      <c r="F286" s="32"/>
      <c r="G286" s="92"/>
      <c r="H286" s="92"/>
    </row>
    <row r="287" spans="1:8" ht="12.75">
      <c r="A287" s="92"/>
      <c r="B287" s="216"/>
      <c r="C287" s="216"/>
      <c r="D287" s="216"/>
      <c r="E287" s="216"/>
      <c r="F287" s="32"/>
      <c r="G287" s="92"/>
      <c r="H287" s="92"/>
    </row>
    <row r="288" spans="1:8" ht="12.75">
      <c r="A288" s="92"/>
      <c r="B288" s="85"/>
      <c r="C288" s="85"/>
      <c r="D288" s="85"/>
      <c r="E288" s="32"/>
      <c r="F288" s="32"/>
      <c r="G288" s="92"/>
      <c r="H288" s="92"/>
    </row>
    <row r="289" spans="1:8" ht="12.75">
      <c r="A289" s="92"/>
      <c r="B289" s="92"/>
      <c r="C289" s="92"/>
      <c r="D289" s="92"/>
      <c r="E289" s="100"/>
      <c r="F289" s="100"/>
      <c r="G289" s="92"/>
      <c r="H289" s="92"/>
    </row>
    <row r="290" spans="1:8" ht="12.75">
      <c r="A290" s="92"/>
      <c r="B290" s="92"/>
      <c r="C290" s="92"/>
      <c r="D290" s="92"/>
      <c r="E290" s="100"/>
      <c r="F290" s="100"/>
      <c r="G290" s="92"/>
      <c r="H290" s="92"/>
    </row>
    <row r="291" spans="1:8" ht="12.75">
      <c r="A291" s="92"/>
      <c r="B291" s="85"/>
      <c r="C291" s="85"/>
      <c r="D291" s="85"/>
      <c r="E291" s="32"/>
      <c r="F291" s="32"/>
      <c r="G291" s="92"/>
      <c r="H291" s="92"/>
    </row>
    <row r="292" spans="1:8" ht="12.75">
      <c r="A292" s="92"/>
      <c r="B292" s="85"/>
      <c r="C292" s="85"/>
      <c r="D292" s="85"/>
      <c r="E292" s="32"/>
      <c r="F292" s="32"/>
      <c r="G292" s="92"/>
      <c r="H292" s="92"/>
    </row>
    <row r="293" spans="1:8" ht="12.75">
      <c r="A293" s="92"/>
      <c r="B293" s="85"/>
      <c r="C293" s="85"/>
      <c r="D293" s="85"/>
      <c r="E293" s="32"/>
      <c r="F293" s="32"/>
      <c r="G293" s="92"/>
      <c r="H293" s="92"/>
    </row>
    <row r="294" spans="1:8" ht="12.75">
      <c r="A294" s="92"/>
      <c r="B294" s="216"/>
      <c r="C294" s="216"/>
      <c r="D294" s="216"/>
      <c r="E294" s="216"/>
      <c r="F294" s="32"/>
      <c r="G294" s="92"/>
      <c r="H294" s="92"/>
    </row>
    <row r="295" spans="1:8" ht="12.75">
      <c r="A295" s="92"/>
      <c r="B295" s="85"/>
      <c r="C295" s="85"/>
      <c r="D295" s="85"/>
      <c r="E295" s="32"/>
      <c r="F295" s="32"/>
      <c r="G295" s="92"/>
      <c r="H295" s="92"/>
    </row>
    <row r="296" spans="1:8" ht="12.75">
      <c r="A296" s="92"/>
      <c r="B296" s="92"/>
      <c r="C296" s="92"/>
      <c r="D296" s="92"/>
      <c r="E296" s="100"/>
      <c r="F296" s="100"/>
      <c r="G296" s="92"/>
      <c r="H296" s="92"/>
    </row>
    <row r="297" spans="1:8" ht="12.75">
      <c r="A297" s="92"/>
      <c r="B297" s="92"/>
      <c r="C297" s="92"/>
      <c r="D297" s="92"/>
      <c r="E297" s="100"/>
      <c r="F297" s="100"/>
      <c r="G297" s="92"/>
      <c r="H297" s="92"/>
    </row>
    <row r="298" spans="1:8" ht="12.75">
      <c r="A298" s="92"/>
      <c r="B298" s="85"/>
      <c r="C298" s="85"/>
      <c r="D298" s="85"/>
      <c r="E298" s="32"/>
      <c r="F298" s="32"/>
      <c r="G298" s="92"/>
      <c r="H298" s="92"/>
    </row>
    <row r="299" spans="1:8" ht="12.75">
      <c r="A299" s="92"/>
      <c r="B299" s="85"/>
      <c r="C299" s="85"/>
      <c r="D299" s="85"/>
      <c r="E299" s="32"/>
      <c r="F299" s="32"/>
      <c r="G299" s="92"/>
      <c r="H299" s="92"/>
    </row>
    <row r="300" spans="1:8" ht="12.75">
      <c r="A300" s="92"/>
      <c r="B300" s="85"/>
      <c r="C300" s="85"/>
      <c r="D300" s="85"/>
      <c r="E300" s="32"/>
      <c r="F300" s="32"/>
      <c r="G300" s="92"/>
      <c r="H300" s="92"/>
    </row>
    <row r="301" spans="1:8" ht="12.75">
      <c r="A301" s="92"/>
      <c r="B301" s="216"/>
      <c r="C301" s="216"/>
      <c r="D301" s="216"/>
      <c r="E301" s="216"/>
      <c r="F301" s="32"/>
      <c r="G301" s="92"/>
      <c r="H301" s="92"/>
    </row>
    <row r="302" spans="1:8" ht="12.75">
      <c r="A302" s="92"/>
      <c r="B302" s="85"/>
      <c r="C302" s="85"/>
      <c r="D302" s="85"/>
      <c r="E302" s="32"/>
      <c r="F302" s="32"/>
      <c r="G302" s="92"/>
      <c r="H302" s="92"/>
    </row>
    <row r="303" spans="1:8" ht="12.75">
      <c r="A303" s="92"/>
      <c r="B303" s="92"/>
      <c r="C303" s="92"/>
      <c r="D303" s="92"/>
      <c r="E303" s="100"/>
      <c r="F303" s="100"/>
      <c r="G303" s="92"/>
      <c r="H303" s="92"/>
    </row>
    <row r="304" spans="1:8" ht="12.75">
      <c r="A304" s="92"/>
      <c r="B304" s="92"/>
      <c r="C304" s="92"/>
      <c r="D304" s="92"/>
      <c r="E304" s="100"/>
      <c r="F304" s="100"/>
      <c r="G304" s="92"/>
      <c r="H304" s="92"/>
    </row>
    <row r="305" spans="1:8" ht="12.75">
      <c r="A305" s="92"/>
      <c r="B305" s="85"/>
      <c r="C305" s="85"/>
      <c r="D305" s="85"/>
      <c r="E305" s="32"/>
      <c r="F305" s="32"/>
      <c r="G305" s="92"/>
      <c r="H305" s="92"/>
    </row>
    <row r="306" spans="1:8" ht="12.75">
      <c r="A306" s="92"/>
      <c r="B306" s="85"/>
      <c r="C306" s="85"/>
      <c r="D306" s="85"/>
      <c r="E306" s="32"/>
      <c r="F306" s="32"/>
      <c r="G306" s="92"/>
      <c r="H306" s="92"/>
    </row>
    <row r="307" spans="1:8" ht="12.75">
      <c r="A307" s="92"/>
      <c r="B307" s="85"/>
      <c r="C307" s="85"/>
      <c r="D307" s="85"/>
      <c r="E307" s="32"/>
      <c r="F307" s="32"/>
      <c r="G307" s="92"/>
      <c r="H307" s="92"/>
    </row>
    <row r="308" spans="1:8" ht="12.75">
      <c r="A308" s="92"/>
      <c r="B308" s="216"/>
      <c r="C308" s="216"/>
      <c r="D308" s="216"/>
      <c r="E308" s="216"/>
      <c r="F308" s="32"/>
      <c r="G308" s="92"/>
      <c r="H308" s="92"/>
    </row>
    <row r="309" spans="1:8" ht="12.75">
      <c r="A309" s="92"/>
      <c r="B309" s="85"/>
      <c r="C309" s="85"/>
      <c r="D309" s="85"/>
      <c r="E309" s="32"/>
      <c r="F309" s="32"/>
      <c r="G309" s="92"/>
      <c r="H309" s="92"/>
    </row>
    <row r="310" spans="1:8" ht="12.75">
      <c r="A310" s="92"/>
      <c r="B310" s="92"/>
      <c r="C310" s="92"/>
      <c r="D310" s="92"/>
      <c r="E310" s="100"/>
      <c r="F310" s="92"/>
      <c r="G310" s="92"/>
      <c r="H310" s="92"/>
    </row>
    <row r="311" spans="1:8" ht="12.75">
      <c r="A311" s="92"/>
      <c r="B311" s="92"/>
      <c r="C311" s="92"/>
      <c r="D311" s="92"/>
      <c r="E311" s="100"/>
      <c r="F311" s="138"/>
      <c r="G311" s="92"/>
      <c r="H311" s="92"/>
    </row>
    <row r="312" spans="1:8" ht="12.75">
      <c r="A312" s="92"/>
      <c r="B312" s="85"/>
      <c r="C312" s="85"/>
      <c r="D312" s="85"/>
      <c r="E312" s="32"/>
      <c r="F312" s="32"/>
      <c r="G312" s="92"/>
      <c r="H312" s="92"/>
    </row>
    <row r="313" spans="1:8" ht="12.75">
      <c r="A313" s="92"/>
      <c r="B313" s="85"/>
      <c r="C313" s="85"/>
      <c r="D313" s="85"/>
      <c r="E313" s="32"/>
      <c r="F313" s="32"/>
      <c r="G313" s="92"/>
      <c r="H313" s="92"/>
    </row>
    <row r="314" ht="12.75">
      <c r="A314" s="92"/>
    </row>
  </sheetData>
  <sheetProtection selectLockedCells="1" selectUnlockedCells="1"/>
  <mergeCells count="13">
    <mergeCell ref="B308:E308"/>
    <mergeCell ref="B239:E239"/>
    <mergeCell ref="B273:E273"/>
    <mergeCell ref="B280:E280"/>
    <mergeCell ref="B287:E287"/>
    <mergeCell ref="B294:E294"/>
    <mergeCell ref="B301:E301"/>
    <mergeCell ref="B42:H42"/>
    <mergeCell ref="A140:G140"/>
    <mergeCell ref="B213:E213"/>
    <mergeCell ref="B221:E221"/>
    <mergeCell ref="B227:E227"/>
    <mergeCell ref="B233:E233"/>
  </mergeCells>
  <printOptions/>
  <pageMargins left="0" right="0" top="0" bottom="0"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23"/>
  <sheetViews>
    <sheetView tabSelected="1" zoomScale="89" zoomScaleNormal="89" zoomScalePageLayoutView="0" workbookViewId="0" topLeftCell="A1">
      <selection activeCell="H7" sqref="H7"/>
    </sheetView>
  </sheetViews>
  <sheetFormatPr defaultColWidth="9.33203125" defaultRowHeight="11.25"/>
  <cols>
    <col min="1" max="1" width="5.33203125" style="0" customWidth="1"/>
    <col min="2" max="2" width="25.33203125" style="0" customWidth="1"/>
    <col min="3" max="3" width="22.83203125" style="0" customWidth="1"/>
    <col min="4" max="4" width="21" style="0" customWidth="1"/>
    <col min="5" max="5" width="18.33203125" style="0" customWidth="1"/>
    <col min="6" max="6" width="15" style="0" customWidth="1"/>
    <col min="7" max="7" width="17.5" style="0" customWidth="1"/>
    <col min="8" max="9" width="19.5" style="0" customWidth="1"/>
    <col min="10" max="10" width="18.16015625" style="0" customWidth="1"/>
  </cols>
  <sheetData>
    <row r="1" spans="1:9" ht="12.75">
      <c r="A1" s="74"/>
      <c r="B1" s="75"/>
      <c r="C1" s="76"/>
      <c r="D1" s="76"/>
      <c r="E1" s="74"/>
      <c r="F1" s="74"/>
      <c r="G1" s="74"/>
      <c r="H1" s="74"/>
      <c r="I1" s="74"/>
    </row>
    <row r="2" spans="1:9" ht="12.75">
      <c r="A2" s="76"/>
      <c r="B2" s="76"/>
      <c r="C2" s="76"/>
      <c r="D2" s="76"/>
      <c r="E2" s="76"/>
      <c r="F2" s="76"/>
      <c r="G2" s="76"/>
      <c r="H2" s="76"/>
      <c r="I2" s="76"/>
    </row>
    <row r="3" spans="1:10" ht="74.25" customHeight="1">
      <c r="A3" s="76"/>
      <c r="B3" s="218" t="s">
        <v>872</v>
      </c>
      <c r="C3" s="218"/>
      <c r="D3" s="218"/>
      <c r="E3" s="218"/>
      <c r="F3" s="218"/>
      <c r="G3" s="218"/>
      <c r="H3" s="218"/>
      <c r="I3" s="218"/>
      <c r="J3" s="218"/>
    </row>
    <row r="4" spans="1:9" ht="12.75">
      <c r="A4" s="74"/>
      <c r="B4" s="78"/>
      <c r="C4" s="74"/>
      <c r="D4" s="74"/>
      <c r="E4" s="74"/>
      <c r="F4" s="74"/>
      <c r="G4" s="74"/>
      <c r="H4" s="74"/>
      <c r="I4" s="74"/>
    </row>
    <row r="5" spans="1:9" ht="12.75">
      <c r="A5" s="74"/>
      <c r="B5" s="78"/>
      <c r="C5" s="74"/>
      <c r="D5" s="74"/>
      <c r="E5" s="74"/>
      <c r="F5" s="74"/>
      <c r="G5" s="74"/>
      <c r="H5" s="74"/>
      <c r="I5" s="74"/>
    </row>
    <row r="6" spans="1:10" ht="165.75" customHeight="1">
      <c r="A6" s="79" t="s">
        <v>6</v>
      </c>
      <c r="B6" s="79" t="s">
        <v>873</v>
      </c>
      <c r="C6" s="79" t="s">
        <v>874</v>
      </c>
      <c r="D6" s="79" t="s">
        <v>875</v>
      </c>
      <c r="E6" s="79" t="s">
        <v>876</v>
      </c>
      <c r="F6" s="79" t="s">
        <v>877</v>
      </c>
      <c r="G6" s="79" t="s">
        <v>878</v>
      </c>
      <c r="H6" s="79" t="s">
        <v>879</v>
      </c>
      <c r="I6" s="79" t="s">
        <v>880</v>
      </c>
      <c r="J6" s="79" t="s">
        <v>881</v>
      </c>
    </row>
    <row r="7" spans="1:10" s="74" customFormat="1" ht="79.5" customHeight="1">
      <c r="A7" s="92">
        <v>1</v>
      </c>
      <c r="B7" s="29" t="s">
        <v>882</v>
      </c>
      <c r="C7" s="29" t="s">
        <v>883</v>
      </c>
      <c r="D7" s="29" t="s">
        <v>884</v>
      </c>
      <c r="E7" s="29" t="s">
        <v>885</v>
      </c>
      <c r="F7" s="92"/>
      <c r="G7" s="92"/>
      <c r="H7" s="139">
        <f>'Раздел 2'!E217</f>
        <v>212637703.91000003</v>
      </c>
      <c r="I7" s="139">
        <f>H7-'Раздел 2'!F217</f>
        <v>113754467.41000001</v>
      </c>
      <c r="J7" s="92">
        <v>20</v>
      </c>
    </row>
    <row r="8" spans="1:10" s="74" customFormat="1" ht="79.5" customHeight="1">
      <c r="A8" s="92">
        <v>2</v>
      </c>
      <c r="B8" s="29" t="s">
        <v>886</v>
      </c>
      <c r="C8" s="29" t="s">
        <v>887</v>
      </c>
      <c r="D8" s="29" t="s">
        <v>888</v>
      </c>
      <c r="E8" s="29" t="s">
        <v>889</v>
      </c>
      <c r="F8" s="92">
        <v>10</v>
      </c>
      <c r="G8" s="92"/>
      <c r="H8" s="139">
        <f>'Раздел 2'!E225</f>
        <v>20528110.580000002</v>
      </c>
      <c r="I8" s="139">
        <f>H8-'Раздел 2'!F225</f>
        <v>11467510.100000001</v>
      </c>
      <c r="J8" s="92">
        <v>24</v>
      </c>
    </row>
    <row r="9" spans="1:10" s="74" customFormat="1" ht="79.5" customHeight="1">
      <c r="A9" s="92">
        <v>3</v>
      </c>
      <c r="B9" s="29" t="s">
        <v>890</v>
      </c>
      <c r="C9" s="29" t="s">
        <v>891</v>
      </c>
      <c r="D9" s="29" t="s">
        <v>892</v>
      </c>
      <c r="E9" s="29" t="s">
        <v>893</v>
      </c>
      <c r="F9" s="92">
        <v>100</v>
      </c>
      <c r="G9" s="92"/>
      <c r="H9" s="139">
        <f>'Раздел 2'!E231</f>
        <v>282565095.741</v>
      </c>
      <c r="I9" s="139">
        <f>H9-'Раздел 2'!F231</f>
        <v>221394282.481</v>
      </c>
      <c r="J9" s="92">
        <v>74</v>
      </c>
    </row>
    <row r="10" spans="1:10" s="74" customFormat="1" ht="79.5" customHeight="1">
      <c r="A10" s="92">
        <v>4</v>
      </c>
      <c r="B10" s="29" t="s">
        <v>894</v>
      </c>
      <c r="C10" s="29" t="s">
        <v>891</v>
      </c>
      <c r="D10" s="29" t="s">
        <v>895</v>
      </c>
      <c r="E10" s="29" t="s">
        <v>896</v>
      </c>
      <c r="F10" s="92">
        <v>100</v>
      </c>
      <c r="G10" s="92"/>
      <c r="H10" s="139">
        <f>'Раздел 2'!E237</f>
        <v>14289726.91</v>
      </c>
      <c r="I10" s="139">
        <f>H10-'Раздел 2'!F237</f>
        <v>2009107.6800000016</v>
      </c>
      <c r="J10" s="92">
        <v>51</v>
      </c>
    </row>
    <row r="11" spans="2:10" s="74" customFormat="1" ht="19.5" customHeight="1">
      <c r="B11" s="85" t="s">
        <v>897</v>
      </c>
      <c r="C11" s="92"/>
      <c r="D11" s="92"/>
      <c r="E11" s="92"/>
      <c r="F11" s="92"/>
      <c r="G11" s="92"/>
      <c r="H11" s="32">
        <f>SUM(H7:H10)</f>
        <v>530020637.1410001</v>
      </c>
      <c r="I11" s="32">
        <f>SUM(I7:I10)</f>
        <v>348625367.67100006</v>
      </c>
      <c r="J11" s="92"/>
    </row>
    <row r="12" s="74" customFormat="1" ht="12.75"/>
    <row r="13" s="74" customFormat="1" ht="12.75"/>
    <row r="14" s="74" customFormat="1" ht="12.75"/>
    <row r="15" s="74" customFormat="1" ht="12.75"/>
    <row r="16" s="74" customFormat="1" ht="12.75"/>
    <row r="17" spans="3:6" s="74" customFormat="1" ht="12.75">
      <c r="C17" s="74" t="s">
        <v>898</v>
      </c>
      <c r="F17" s="74" t="s">
        <v>930</v>
      </c>
    </row>
    <row r="18" s="74" customFormat="1" ht="12.75"/>
    <row r="19" s="74" customFormat="1" ht="12.75"/>
    <row r="20" spans="3:6" s="74" customFormat="1" ht="12.75">
      <c r="C20" s="74" t="s">
        <v>899</v>
      </c>
      <c r="E20" s="140"/>
      <c r="F20" s="140" t="s">
        <v>929</v>
      </c>
    </row>
    <row r="23" ht="11.25">
      <c r="G23" t="s">
        <v>900</v>
      </c>
    </row>
  </sheetData>
  <sheetProtection selectLockedCells="1" selectUnlockedCells="1"/>
  <mergeCells count="1">
    <mergeCell ref="B3:J3"/>
  </mergeCells>
  <printOptions/>
  <pageMargins left="0" right="0" top="0" bottom="0"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2023-01-17T08:22:37Z</cp:lastPrinted>
  <dcterms:created xsi:type="dcterms:W3CDTF">2022-09-29T13:25:58Z</dcterms:created>
  <dcterms:modified xsi:type="dcterms:W3CDTF">2023-01-24T07:47:43Z</dcterms:modified>
  <cp:category/>
  <cp:version/>
  <cp:contentType/>
  <cp:contentStatus/>
</cp:coreProperties>
</file>