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2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OLE_LINK1" localSheetId="0">'2012'!$A$16</definedName>
    <definedName name="_xlnm.Print_Area" localSheetId="0">'2012'!$A$3:$E$52</definedName>
    <definedName name="_xlnm.Print_Area" localSheetId="2">'3'!$A$2:$H$30</definedName>
    <definedName name="_xlnm.Print_Area" localSheetId="3">'4'!$A$1:$J$26</definedName>
    <definedName name="_xlnm.Print_Area" localSheetId="4">'5'!$A$1:$I$70</definedName>
    <definedName name="_xlnm.Print_Area" localSheetId="5">'6'!$A$2:$G$32</definedName>
    <definedName name="_xlnm.Print_Area" localSheetId="6">'7'!$A$1:$J$38</definedName>
  </definedNames>
  <calcPr fullCalcOnLoad="1"/>
</workbook>
</file>

<file path=xl/sharedStrings.xml><?xml version="1.0" encoding="utf-8"?>
<sst xmlns="http://schemas.openxmlformats.org/spreadsheetml/2006/main" count="460" uniqueCount="269">
  <si>
    <t>КБК</t>
  </si>
  <si>
    <t xml:space="preserve">Наименование доходов  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</si>
  <si>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</si>
  <si>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</si>
  <si>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</si>
  <si>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</si>
  <si>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</si>
  <si>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</si>
  <si>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</si>
  <si>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</si>
  <si>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 xml:space="preserve">Доходы от использования имущества, находящегося в государственной и муниципальной собственности </t>
  </si>
  <si>
    <t>ИТОГО ДОХОДОВ</t>
  </si>
  <si>
    <t>Безвозмездные поступления</t>
  </si>
  <si>
    <t>Безвозмездные поступления от других бюджетов бюджетной системы РФ</t>
  </si>
  <si>
    <t>ВСЕГО ДОХОДОВ</t>
  </si>
  <si>
    <t>00010100000000000000</t>
  </si>
  <si>
    <t>00010102000010000110</t>
  </si>
  <si>
    <t>00010600000000000000</t>
  </si>
  <si>
    <t>00010601000000000110</t>
  </si>
  <si>
    <t>00010500000000000000</t>
  </si>
  <si>
    <t>00010601030100000110</t>
  </si>
  <si>
    <t>00010606000000000110</t>
  </si>
  <si>
    <t>00011100000000000000</t>
  </si>
  <si>
    <t>00011105010000000120</t>
  </si>
  <si>
    <t>00020000000000000000</t>
  </si>
  <si>
    <t>00020200000000000000</t>
  </si>
  <si>
    <t>00020201000000000151</t>
  </si>
  <si>
    <t>00020201001100000151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</si>
  <si>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</si>
  <si>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</si>
  <si>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</si>
  <si>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</si>
  <si>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00020203015100000151</t>
  </si>
  <si>
    <t>Дотации бюджетам поселений на выравнивание бюджетной обеспеченности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</si>
  <si>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</si>
  <si>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00020204999100000151</t>
  </si>
  <si>
    <t xml:space="preserve">Прочие межбюджетные трансферты, передаваемые бюджетам поселений </t>
  </si>
  <si>
    <t>00020203000000000151</t>
  </si>
  <si>
    <t>00020204000000000151</t>
  </si>
  <si>
    <t>Иные межбюджетные трансферты</t>
  </si>
  <si>
    <t>00011406014100000430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</si>
  <si>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</si>
  <si>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00011400000000000000</t>
  </si>
  <si>
    <t>Доходы от продажи материальных и нематериальных активов</t>
  </si>
  <si>
    <t>00020203024000000151</t>
  </si>
  <si>
    <t>Субвенции местным бюджетам  на выполнение передаваемых полномочий субъектов РФ</t>
  </si>
  <si>
    <t>00020203024100000151</t>
  </si>
  <si>
    <t>Субвенции бюджетам поселений на выполнение передаваемых полномочий субъектов РФ</t>
  </si>
  <si>
    <t>Субвенция на реализацию Закона "О наделении органов местного самоуправления муниципальных образований государственными полномочиями по созданию исполнения функций и организации деятельности административных комиссий муниципальных образований</t>
  </si>
  <si>
    <t>00010503010010000110</t>
  </si>
  <si>
    <t>00020202999000000151</t>
  </si>
  <si>
    <t>Прочие субсидии</t>
  </si>
  <si>
    <t>00020202999100000151</t>
  </si>
  <si>
    <t>Прочие субсидии бюджетам поселений</t>
  </si>
  <si>
    <t>Прочие субсидии бюджетам поселений на обеспечение сбалансированности местных бюджетов между поселениями - компенсация расходов на уплату налога  на имущество организаций</t>
  </si>
  <si>
    <t>Прочие межбюджетные трансферты, передаваемые бюджетам поселений - на комплектование книжных фондов библиотек</t>
  </si>
  <si>
    <t>00020202000000000151</t>
  </si>
  <si>
    <t>Субсидии бюджетам субьектов Российской Федерации и муниципальных образований (межбюджетные субсидии)</t>
  </si>
  <si>
    <t>00020202078000000151</t>
  </si>
  <si>
    <t>Субсидии бюджетам  на бюджетные инвестиции для модернизации объектов коммунальной инфраструктуры</t>
  </si>
  <si>
    <t>00020202078100000151</t>
  </si>
  <si>
    <t>Субсидии бюджетам поселений на бюджетные инвестиции для модернизации объектов коммунальной инфраструктуры</t>
  </si>
  <si>
    <t>Приложение №1</t>
  </si>
  <si>
    <t xml:space="preserve">к Постановлению главы </t>
  </si>
  <si>
    <t xml:space="preserve">городского поселения Петров Вал </t>
  </si>
  <si>
    <t>Отчет</t>
  </si>
  <si>
    <t>об исполнении доходов бюджета городского поселения Петров Вал</t>
  </si>
  <si>
    <t>План на  2012 г.</t>
  </si>
  <si>
    <t>Земельный налог (по обязательствам, возникшим до   1 января 2006 года), мобилизуемый на территориях поселений</t>
  </si>
  <si>
    <t>0001090405000000110</t>
  </si>
  <si>
    <t>00021905000100000151</t>
  </si>
  <si>
    <t>Возврат остатков субсидий,субвенций и иных межбюджетных трансфертов,имеющих целевое назначение,прошлых лет из бюджетов поселений</t>
  </si>
  <si>
    <t>тыс.руб.</t>
  </si>
  <si>
    <t>Наименование</t>
  </si>
  <si>
    <t>об исполнении расходов бюджета городского поселения Петров Вал</t>
  </si>
  <si>
    <t>Разделы бюджета</t>
  </si>
  <si>
    <t>0100</t>
  </si>
  <si>
    <t>Общегосударственные вопросы</t>
  </si>
  <si>
    <t>0102</t>
  </si>
  <si>
    <t>0104</t>
  </si>
  <si>
    <t>0111</t>
  </si>
  <si>
    <t>Резервные фонды</t>
  </si>
  <si>
    <t>0113</t>
  </si>
  <si>
    <t xml:space="preserve">Другие общегосударственные вопросы </t>
  </si>
  <si>
    <t>0200</t>
  </si>
  <si>
    <t>0203</t>
  </si>
  <si>
    <t>0300</t>
  </si>
  <si>
    <t>Национальная безопасность и правоохранительная деятельность</t>
  </si>
  <si>
    <t>0310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</si>
  <si>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</si>
  <si>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</si>
  <si>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</si>
  <si>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</si>
  <si>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</si>
  <si>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</si>
  <si>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</si>
  <si>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</si>
  <si>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</si>
  <si>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</si>
  <si>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</si>
  <si>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</si>
  <si>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</si>
  <si>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</si>
  <si>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</si>
  <si>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</si>
  <si>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</si>
  <si>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</si>
  <si>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1000</t>
  </si>
  <si>
    <t>Социальная политика</t>
  </si>
  <si>
    <t>1003</t>
  </si>
  <si>
    <t>Социальное обеспечение населения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</si>
  <si>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</si>
  <si>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</si>
  <si>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</si>
  <si>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</si>
  <si>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</si>
  <si>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</si>
  <si>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1204</t>
  </si>
  <si>
    <t xml:space="preserve">Другие вопросы в области средств массовой информации </t>
  </si>
  <si>
    <t>Функционирование высшего должностного лица субъекта Росийской Федерации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</si>
  <si>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</si>
  <si>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 xml:space="preserve">Национальная оборона </t>
  </si>
  <si>
    <t>Мобилизационная и вевойсковая подготовка</t>
  </si>
  <si>
    <t>Обеспечение пожарной безопасности</t>
  </si>
  <si>
    <t>0409</t>
  </si>
  <si>
    <t>Дорожное хозйство</t>
  </si>
  <si>
    <t>Культура и  кинематография</t>
  </si>
  <si>
    <t>Культура</t>
  </si>
  <si>
    <t xml:space="preserve">ИТОГО </t>
  </si>
  <si>
    <t>План 2012 г.</t>
  </si>
  <si>
    <t>городского поселения Петров Вал</t>
  </si>
  <si>
    <t>тыс. руб.</t>
  </si>
  <si>
    <t>Код источника финансирования по КИВФ, КИВнФ</t>
  </si>
  <si>
    <t>Наименование показателя</t>
  </si>
  <si>
    <t>000 01 05 00 00 00 0000 000</t>
  </si>
  <si>
    <t>Изменение остатков средств на счетах по учёту средств бюджета</t>
  </si>
  <si>
    <t>000 01 05 02 01 10 0000 510</t>
  </si>
  <si>
    <t>Увеличение прочих остатков денежных средств бюджетов поселений РФ</t>
  </si>
  <si>
    <t>000 01 05 02 01 10 0000 610</t>
  </si>
  <si>
    <t>Уменьшение прочих остатков денежных средств бюджетов поселений РФ</t>
  </si>
  <si>
    <t>000 90 00 00 00 00 0000 000</t>
  </si>
  <si>
    <t>Источники финансирования дефицита бюджетов - всего</t>
  </si>
  <si>
    <t>План на 2012 г.</t>
  </si>
  <si>
    <t>Наименование заказчика</t>
  </si>
  <si>
    <t>Раздел, подраздел функциональной классификации расходов бюджета РФ</t>
  </si>
  <si>
    <t xml:space="preserve">Целевые статьи функциональной классификации расходов бюджета РФ </t>
  </si>
  <si>
    <t xml:space="preserve">Виды расходов функциональной классификации расходов бюджета РФ </t>
  </si>
  <si>
    <t>Капитальные вложения на 2012год (тыс. руб.)</t>
  </si>
  <si>
    <t>Городское поселение Петров Вал</t>
  </si>
  <si>
    <t>в том числе по отраслям:</t>
  </si>
  <si>
    <t>Строительные работы КНС-1 и техническое перевооружение</t>
  </si>
  <si>
    <t>003</t>
  </si>
  <si>
    <t>Восстановление работоспособности скважен №2,7 водозабор "Средняя Камышинка"</t>
  </si>
  <si>
    <t>(тыс. рублей)</t>
  </si>
  <si>
    <t>Ведомство</t>
  </si>
  <si>
    <t>Раздел</t>
  </si>
  <si>
    <t>Подраздел</t>
  </si>
  <si>
    <t>Целевая статья расходов</t>
  </si>
  <si>
    <t>Вид расходов</t>
  </si>
  <si>
    <t>"Совершенствование системы реализации полномочий администрации городского поселения Петров Вал на 2012-2014год"</t>
  </si>
  <si>
    <t>01</t>
  </si>
  <si>
    <t>Функционирование высшего должностного лица субъекта РФ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</si>
  <si>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</si>
  <si>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</si>
  <si>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</si>
  <si>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</si>
  <si>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</si>
  <si>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</si>
  <si>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</si>
  <si>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04</t>
  </si>
  <si>
    <t>Центральный аппарат</t>
  </si>
  <si>
    <t>0020400</t>
  </si>
  <si>
    <t>03</t>
  </si>
  <si>
    <t>10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</si>
  <si>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</si>
  <si>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2470000</t>
  </si>
  <si>
    <t>09</t>
  </si>
  <si>
    <t>Содержание и управление дорожным хозяйством</t>
  </si>
  <si>
    <t>3150100</t>
  </si>
  <si>
    <t>Ремонт и содержание автомобильных дорог общего пользования</t>
  </si>
  <si>
    <t>3150120</t>
  </si>
  <si>
    <t>05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</si>
  <si>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</si>
  <si>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</si>
  <si>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</si>
  <si>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</si>
  <si>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</si>
  <si>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</si>
  <si>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строительства, собственности муниципальных образований</t>
  </si>
  <si>
    <t>1020102</t>
  </si>
  <si>
    <t>Бюджетные инвестиции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</si>
  <si>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</si>
  <si>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</si>
  <si>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</si>
  <si>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</si>
  <si>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6000000</t>
  </si>
  <si>
    <t>Уличное освещение</t>
  </si>
  <si>
    <t>6000100</t>
  </si>
  <si>
    <t>Прочие мероприятия по благоустройству городских округов и поселений</t>
  </si>
  <si>
    <t>6000500</t>
  </si>
  <si>
    <t>Культура и кинематография</t>
  </si>
  <si>
    <t>08</t>
  </si>
  <si>
    <t>Дворцы и дома культуры, другие учреждения культуры</t>
  </si>
  <si>
    <t>4400000</t>
  </si>
  <si>
    <t>Выполнение функций бюджетными учреждениями</t>
  </si>
  <si>
    <t>001</t>
  </si>
  <si>
    <t>Обеспечение деятельности подведомственных учреждений</t>
  </si>
  <si>
    <t>4409900</t>
  </si>
  <si>
    <t>017</t>
  </si>
  <si>
    <t>Библиотеки</t>
  </si>
  <si>
    <t>4420000</t>
  </si>
  <si>
    <t>4429900</t>
  </si>
  <si>
    <t>11</t>
  </si>
  <si>
    <t>Физкультурно-оздоровительная работа и спортивные мероприятия</t>
  </si>
  <si>
    <t>5120000</t>
  </si>
  <si>
    <t>Мероприятия в области спорта и физической культуры, туризма</t>
  </si>
  <si>
    <t>5129700</t>
  </si>
  <si>
    <t>12</t>
  </si>
  <si>
    <t>Другие вопросы в области средств массовой информации</t>
  </si>
  <si>
    <t>4440000</t>
  </si>
  <si>
    <t>Государственная поддержка в сфере средств массовой информации</t>
  </si>
  <si>
    <t>4440200</t>
  </si>
  <si>
    <t>Приложение №2</t>
  </si>
  <si>
    <t>Приложение 3</t>
  </si>
  <si>
    <t>Приложение №4</t>
  </si>
  <si>
    <t>Приложение №5</t>
  </si>
  <si>
    <t>Приложение №6</t>
  </si>
  <si>
    <t>Приложение №7</t>
  </si>
  <si>
    <t>(человек)</t>
  </si>
  <si>
    <t>Наименование  учреждений</t>
  </si>
  <si>
    <t>Численность</t>
  </si>
  <si>
    <t>Администрация  городского поселения Петров Вал, всего</t>
  </si>
  <si>
    <t>в т.ч. муниципальных служащих</t>
  </si>
  <si>
    <t xml:space="preserve">за 1 полугодие 2012 года </t>
  </si>
  <si>
    <t xml:space="preserve">по разделам и подразделам функциональной классификации расходов за 1 полугодие 2012 год </t>
  </si>
  <si>
    <t>Фактическое исполнение за 1полугодие 2012 г.</t>
  </si>
  <si>
    <t xml:space="preserve"> % исполнения годового плана за 1полугодие 2012 г.</t>
  </si>
  <si>
    <t>Фактическое исполнение 1 полугодие 2012 г.</t>
  </si>
  <si>
    <t xml:space="preserve"> % исполнения годового плана за 1 полугодие 2012 г.</t>
  </si>
  <si>
    <t>Отчёт об исполнении по источникам внутреннего финансирования дефицита бюджета городского поселения Петров Вал за I полугодие 2012 года</t>
  </si>
  <si>
    <t>Фактическое исполнение за I полугодие 2012 г.</t>
  </si>
  <si>
    <t>Отчет об исполнении  бюджета городского поселения Петров Вал по строительству объектов, реконструкции и  технического перевооружения за 1 полугодие 2012 года</t>
  </si>
  <si>
    <t xml:space="preserve"> % исполнения годового плана за 1 полугодие2012 г.</t>
  </si>
  <si>
    <t xml:space="preserve">по реализации целевых программ городского поселения Петров Вал за 1 полугодие 2012 год </t>
  </si>
  <si>
    <t>Исполнение бюджетных ассигнований резервного фонда городского поселения Петров Вал за 1 полугодие 2012 год</t>
  </si>
  <si>
    <t xml:space="preserve">Сведения о численности работников органов местного самоуправления, в том числе муниципальных служащих,
городского поселения Петров Вал
 за 1 полугодие 2012 года </t>
  </si>
  <si>
    <t xml:space="preserve">Отчет
о расходовании средств резервного фонда 
администрации городского поселения Петров Вал
за  1 полугодие 2012 года
</t>
  </si>
  <si>
    <t>№</t>
  </si>
  <si>
    <t>Направление средств</t>
  </si>
  <si>
    <t>Сумма</t>
  </si>
  <si>
    <t>ИТОГО</t>
  </si>
  <si>
    <t>941 0309 0700500 340</t>
  </si>
  <si>
    <t>Код расхода по бюджетной классификации</t>
  </si>
  <si>
    <t>00011301995100000130</t>
  </si>
  <si>
    <t xml:space="preserve">Прочие доходы от оказания платных услуг (работ) получателями средств бюджетов поселений </t>
  </si>
  <si>
    <t>00011690050100000140</t>
  </si>
  <si>
    <t xml:space="preserve">Прочие поступления от денежных взысканий,(штрафов) и иных сумм в возмещение ущерба,зачисляемые в бюджеты поселений </t>
  </si>
  <si>
    <t>00021805010100000151</t>
  </si>
  <si>
    <t>Доходы бюджетов поселений от возврата остатков субсидий и субвенций прошлых лет небюджетным организациям</t>
  </si>
  <si>
    <t>0309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</si>
  <si>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</si>
  <si>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Проектные работы КНС</t>
  </si>
  <si>
    <t>Модернизация (газификация автономной котельной помещения )очистных сооружений</t>
  </si>
  <si>
    <t>от 09.07.2012 г. № 99-п</t>
  </si>
  <si>
    <t>от 09 .07.2012 г. № 99-п</t>
  </si>
  <si>
    <t>от 09.07.2012 г.  № 99-п</t>
  </si>
  <si>
    <t xml:space="preserve">Защита населения и территории от последствий чрезвычайных ситуаций природного и техногенного характера </t>
  </si>
  <si>
    <t>В бюджете городского поселения Петров Вал предусмотрены средства резервного фонда в сумме 168,8 тыс. руб.</t>
  </si>
  <si>
    <t xml:space="preserve"> В 1 полугодии 2012 года  по разделу "Национальная безопасность и правоохранительная деятельность" были произведены расходы  за счёт средств резервного фонда данного раздела в размере 31,2 тыс. руб.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</si>
</sst>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  <numFmt numFmtId="171" formatCode="#,##0.000"/>
    <numFmt numFmtId="172" formatCode="0.0%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-* #,##0.000_р_._-;\-* #,##0.000_р_._-;_-* &quot;-&quot;???_р_._-;_-@_-"/>
    <numFmt numFmtId="190" formatCode="#,##0.0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Arial Cyr"/>
      <family val="0"/>
    </font>
    <font>
      <b/>
      <sz val="10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6"/>
      <name val="Arial Cyr"/>
      <family val="0"/>
    </font>
    <font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top" wrapText="1"/>
    </xf>
    <xf numFmtId="170" fontId="8" fillId="0" borderId="10" xfId="0" applyNumberFormat="1" applyFont="1" applyBorder="1" applyAlignment="1">
      <alignment horizontal="right" wrapText="1"/>
    </xf>
    <xf numFmtId="170" fontId="9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top" wrapText="1" indent="15"/>
    </xf>
    <xf numFmtId="0" fontId="1" fillId="0" borderId="0" xfId="0" applyFont="1" applyAlignment="1">
      <alignment horizontal="center" vertical="top"/>
    </xf>
    <xf numFmtId="0" fontId="30" fillId="0" borderId="0" xfId="0" applyFont="1" applyAlignment="1">
      <alignment horizontal="justify" vertical="top"/>
    </xf>
    <xf numFmtId="0" fontId="30" fillId="0" borderId="0" xfId="0" applyFont="1" applyFill="1" applyAlignment="1">
      <alignment horizontal="justify" vertical="top"/>
    </xf>
    <xf numFmtId="0" fontId="0" fillId="0" borderId="0" xfId="0" applyAlignment="1">
      <alignment horizontal="justify" vertical="top"/>
    </xf>
    <xf numFmtId="0" fontId="31" fillId="0" borderId="0" xfId="0" applyFont="1" applyFill="1" applyAlignment="1">
      <alignment horizontal="right" vertical="top"/>
    </xf>
    <xf numFmtId="0" fontId="31" fillId="0" borderId="0" xfId="0" applyFont="1" applyAlignment="1">
      <alignment horizontal="right" vertical="top"/>
    </xf>
    <xf numFmtId="0" fontId="31" fillId="0" borderId="0" xfId="0" applyFont="1" applyAlignment="1">
      <alignment vertical="top"/>
    </xf>
    <xf numFmtId="0" fontId="1" fillId="0" borderId="0" xfId="0" applyFont="1" applyFill="1" applyAlignment="1">
      <alignment horizontal="justify" vertical="top"/>
    </xf>
    <xf numFmtId="0" fontId="2" fillId="0" borderId="0" xfId="0" applyFont="1" applyAlignment="1">
      <alignment vertical="top"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horizontal="right" wrapText="1"/>
    </xf>
    <xf numFmtId="4" fontId="2" fillId="0" borderId="10" xfId="0" applyNumberFormat="1" applyFont="1" applyFill="1" applyBorder="1" applyAlignment="1">
      <alignment vertical="top" wrapText="1"/>
    </xf>
    <xf numFmtId="4" fontId="9" fillId="0" borderId="10" xfId="0" applyNumberFormat="1" applyFont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35" fillId="0" borderId="0" xfId="55" applyAlignment="1">
      <alignment horizontal="center"/>
      <protection/>
    </xf>
    <xf numFmtId="0" fontId="35" fillId="0" borderId="0" xfId="55">
      <alignment/>
      <protection/>
    </xf>
    <xf numFmtId="0" fontId="0" fillId="0" borderId="0" xfId="55" applyFont="1" applyBorder="1" applyAlignment="1">
      <alignment horizontal="center"/>
      <protection/>
    </xf>
    <xf numFmtId="0" fontId="35" fillId="0" borderId="0" xfId="55" applyAlignment="1">
      <alignment horizontal="left"/>
      <protection/>
    </xf>
    <xf numFmtId="0" fontId="9" fillId="0" borderId="0" xfId="55" applyFont="1" applyAlignment="1">
      <alignment horizontal="left"/>
      <protection/>
    </xf>
    <xf numFmtId="0" fontId="8" fillId="0" borderId="0" xfId="55" applyFont="1" applyAlignment="1">
      <alignment horizontal="center" wrapText="1"/>
      <protection/>
    </xf>
    <xf numFmtId="0" fontId="8" fillId="0" borderId="0" xfId="55" applyFont="1" applyAlignment="1">
      <alignment horizontal="left" wrapText="1"/>
      <protection/>
    </xf>
    <xf numFmtId="0" fontId="36" fillId="0" borderId="0" xfId="55" applyFont="1" applyAlignment="1">
      <alignment horizontal="right"/>
      <protection/>
    </xf>
    <xf numFmtId="0" fontId="1" fillId="0" borderId="10" xfId="55" applyFont="1" applyBorder="1" applyAlignment="1">
      <alignment horizontal="center" vertical="top" wrapText="1"/>
      <protection/>
    </xf>
    <xf numFmtId="0" fontId="1" fillId="0" borderId="0" xfId="55" applyFont="1" applyBorder="1" applyAlignment="1">
      <alignment horizontal="center" vertical="top" wrapText="1"/>
      <protection/>
    </xf>
    <xf numFmtId="168" fontId="2" fillId="0" borderId="0" xfId="55" applyNumberFormat="1" applyFont="1" applyBorder="1" applyAlignment="1">
      <alignment horizontal="center" vertical="top" wrapText="1"/>
      <protection/>
    </xf>
    <xf numFmtId="168" fontId="1" fillId="0" borderId="0" xfId="55" applyNumberFormat="1" applyFont="1" applyBorder="1" applyAlignment="1">
      <alignment horizontal="center" vertical="top" wrapText="1"/>
      <protection/>
    </xf>
    <xf numFmtId="0" fontId="1" fillId="0" borderId="10" xfId="55" applyFont="1" applyBorder="1" applyAlignment="1">
      <alignment horizontal="left" vertical="top" wrapText="1"/>
      <protection/>
    </xf>
    <xf numFmtId="2" fontId="1" fillId="0" borderId="10" xfId="55" applyNumberFormat="1" applyFont="1" applyBorder="1" applyAlignment="1">
      <alignment horizontal="center" vertical="top" wrapText="1"/>
      <protection/>
    </xf>
    <xf numFmtId="49" fontId="1" fillId="0" borderId="10" xfId="55" applyNumberFormat="1" applyFont="1" applyBorder="1" applyAlignment="1">
      <alignment horizontal="left" vertical="top" wrapText="1"/>
      <protection/>
    </xf>
    <xf numFmtId="0" fontId="2" fillId="0" borderId="0" xfId="55" applyFont="1" applyBorder="1" applyAlignment="1">
      <alignment horizontal="left" wrapText="1"/>
      <protection/>
    </xf>
    <xf numFmtId="49" fontId="1" fillId="0" borderId="0" xfId="55" applyNumberFormat="1" applyFont="1" applyBorder="1" applyAlignment="1">
      <alignment horizontal="center" wrapText="1"/>
      <protection/>
    </xf>
    <xf numFmtId="0" fontId="1" fillId="0" borderId="0" xfId="55" applyFont="1" applyBorder="1" applyAlignment="1">
      <alignment horizontal="center" wrapText="1"/>
      <protection/>
    </xf>
    <xf numFmtId="0" fontId="1" fillId="0" borderId="0" xfId="55" applyFont="1" applyBorder="1" applyAlignment="1">
      <alignment horizontal="left" vertical="top" wrapText="1"/>
      <protection/>
    </xf>
    <xf numFmtId="0" fontId="1" fillId="0" borderId="0" xfId="55" applyFont="1" applyBorder="1" applyAlignment="1">
      <alignment horizontal="center"/>
      <protection/>
    </xf>
    <xf numFmtId="0" fontId="8" fillId="0" borderId="0" xfId="55" applyFont="1" applyBorder="1">
      <alignment/>
      <protection/>
    </xf>
    <xf numFmtId="0" fontId="35" fillId="0" borderId="0" xfId="55" applyBorder="1">
      <alignment/>
      <protection/>
    </xf>
    <xf numFmtId="4" fontId="1" fillId="0" borderId="10" xfId="55" applyNumberFormat="1" applyFont="1" applyBorder="1" applyAlignment="1">
      <alignment horizontal="center" vertical="top" wrapText="1"/>
      <protection/>
    </xf>
    <xf numFmtId="0" fontId="35" fillId="0" borderId="0" xfId="56">
      <alignment/>
      <protection/>
    </xf>
    <xf numFmtId="0" fontId="35" fillId="0" borderId="0" xfId="56" applyAlignment="1">
      <alignment horizontal="left"/>
      <protection/>
    </xf>
    <xf numFmtId="0" fontId="9" fillId="0" borderId="0" xfId="56" applyFont="1" applyAlignment="1">
      <alignment horizontal="left"/>
      <protection/>
    </xf>
    <xf numFmtId="0" fontId="8" fillId="0" borderId="0" xfId="56" applyFont="1" applyAlignment="1">
      <alignment horizontal="left" wrapText="1"/>
      <protection/>
    </xf>
    <xf numFmtId="0" fontId="8" fillId="0" borderId="0" xfId="56" applyFont="1" applyAlignment="1">
      <alignment horizontal="center" wrapText="1"/>
      <protection/>
    </xf>
    <xf numFmtId="0" fontId="35" fillId="0" borderId="0" xfId="56" applyBorder="1">
      <alignment/>
      <protection/>
    </xf>
    <xf numFmtId="0" fontId="1" fillId="0" borderId="0" xfId="56" applyFont="1" applyBorder="1" applyAlignment="1">
      <alignment horizontal="center" vertical="top" wrapText="1"/>
      <protection/>
    </xf>
    <xf numFmtId="168" fontId="1" fillId="0" borderId="0" xfId="56" applyNumberFormat="1" applyFont="1" applyBorder="1" applyAlignment="1">
      <alignment horizontal="center" vertical="top" wrapText="1"/>
      <protection/>
    </xf>
    <xf numFmtId="0" fontId="1" fillId="0" borderId="0" xfId="56" applyFont="1" applyBorder="1" applyAlignment="1">
      <alignment horizontal="left" vertical="top" wrapText="1"/>
      <protection/>
    </xf>
    <xf numFmtId="2" fontId="1" fillId="0" borderId="0" xfId="56" applyNumberFormat="1" applyFont="1" applyBorder="1" applyAlignment="1">
      <alignment horizontal="center" vertical="top" wrapText="1"/>
      <protection/>
    </xf>
    <xf numFmtId="168" fontId="2" fillId="0" borderId="0" xfId="56" applyNumberFormat="1" applyFont="1" applyBorder="1" applyAlignment="1">
      <alignment horizontal="center" vertical="top" wrapText="1"/>
      <protection/>
    </xf>
    <xf numFmtId="49" fontId="1" fillId="0" borderId="0" xfId="56" applyNumberFormat="1" applyFont="1" applyBorder="1" applyAlignment="1">
      <alignment horizontal="center" wrapText="1"/>
      <protection/>
    </xf>
    <xf numFmtId="0" fontId="1" fillId="0" borderId="0" xfId="56" applyFont="1" applyBorder="1" applyAlignment="1">
      <alignment horizontal="center" wrapText="1"/>
      <protection/>
    </xf>
    <xf numFmtId="0" fontId="1" fillId="0" borderId="0" xfId="56" applyFont="1" applyBorder="1" applyAlignment="1">
      <alignment horizontal="center"/>
      <protection/>
    </xf>
    <xf numFmtId="0" fontId="8" fillId="0" borderId="0" xfId="56" applyFont="1" applyBorder="1">
      <alignment/>
      <protection/>
    </xf>
    <xf numFmtId="0" fontId="35" fillId="0" borderId="0" xfId="57">
      <alignment/>
      <protection/>
    </xf>
    <xf numFmtId="0" fontId="4" fillId="0" borderId="0" xfId="57" applyFont="1">
      <alignment/>
      <protection/>
    </xf>
    <xf numFmtId="0" fontId="1" fillId="0" borderId="14" xfId="57" applyFont="1" applyBorder="1" applyAlignment="1">
      <alignment horizontal="center" vertical="top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top" wrapText="1"/>
      <protection/>
    </xf>
    <xf numFmtId="49" fontId="1" fillId="0" borderId="10" xfId="57" applyNumberFormat="1" applyFont="1" applyBorder="1" applyAlignment="1">
      <alignment horizontal="center" vertical="top" wrapText="1"/>
      <protection/>
    </xf>
    <xf numFmtId="0" fontId="2" fillId="0" borderId="0" xfId="57" applyFont="1" applyBorder="1" applyAlignment="1">
      <alignment horizontal="center" wrapText="1"/>
      <protection/>
    </xf>
    <xf numFmtId="0" fontId="1" fillId="0" borderId="0" xfId="57" applyFont="1" applyBorder="1" applyAlignment="1">
      <alignment horizontal="center"/>
      <protection/>
    </xf>
    <xf numFmtId="0" fontId="35" fillId="0" borderId="0" xfId="57" applyBorder="1">
      <alignment/>
      <protection/>
    </xf>
    <xf numFmtId="0" fontId="8" fillId="0" borderId="0" xfId="57" applyFont="1" applyBorder="1">
      <alignment/>
      <protection/>
    </xf>
    <xf numFmtId="0" fontId="1" fillId="0" borderId="15" xfId="57" applyFont="1" applyBorder="1" applyAlignment="1">
      <alignment horizontal="center" vertical="top" wrapText="1"/>
      <protection/>
    </xf>
    <xf numFmtId="0" fontId="1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9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right" wrapText="1"/>
    </xf>
    <xf numFmtId="49" fontId="9" fillId="0" borderId="10" xfId="0" applyNumberFormat="1" applyFont="1" applyBorder="1" applyAlignment="1">
      <alignment horizontal="right" wrapText="1"/>
    </xf>
    <xf numFmtId="168" fontId="8" fillId="0" borderId="10" xfId="0" applyNumberFormat="1" applyFont="1" applyBorder="1" applyAlignment="1">
      <alignment horizontal="right" wrapText="1"/>
    </xf>
    <xf numFmtId="0" fontId="40" fillId="0" borderId="0" xfId="0" applyFont="1" applyAlignment="1">
      <alignment horizontal="left" vertical="top" wrapText="1"/>
    </xf>
    <xf numFmtId="49" fontId="8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horizontal="right" vertical="top" wrapText="1"/>
    </xf>
    <xf numFmtId="4" fontId="10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/>
    </xf>
    <xf numFmtId="0" fontId="9" fillId="0" borderId="0" xfId="57" applyFont="1" applyAlignment="1">
      <alignment horizontal="right"/>
      <protection/>
    </xf>
    <xf numFmtId="0" fontId="9" fillId="0" borderId="0" xfId="0" applyFont="1" applyAlignment="1">
      <alignment horizontal="right"/>
    </xf>
    <xf numFmtId="168" fontId="8" fillId="0" borderId="10" xfId="0" applyNumberFormat="1" applyFont="1" applyBorder="1" applyAlignment="1">
      <alignment horizontal="right" vertical="top" wrapText="1"/>
    </xf>
    <xf numFmtId="168" fontId="9" fillId="0" borderId="10" xfId="0" applyNumberFormat="1" applyFont="1" applyBorder="1" applyAlignment="1">
      <alignment horizontal="right" vertical="top" wrapText="1"/>
    </xf>
    <xf numFmtId="168" fontId="0" fillId="0" borderId="0" xfId="0" applyNumberFormat="1" applyFont="1" applyAlignment="1">
      <alignment/>
    </xf>
    <xf numFmtId="170" fontId="10" fillId="0" borderId="10" xfId="0" applyNumberFormat="1" applyFont="1" applyBorder="1" applyAlignment="1">
      <alignment horizontal="right" wrapText="1"/>
    </xf>
    <xf numFmtId="170" fontId="8" fillId="0" borderId="10" xfId="0" applyNumberFormat="1" applyFont="1" applyBorder="1" applyAlignment="1">
      <alignment horizontal="right" vertical="top" wrapText="1"/>
    </xf>
    <xf numFmtId="1" fontId="9" fillId="0" borderId="16" xfId="0" applyNumberFormat="1" applyFont="1" applyBorder="1" applyAlignment="1">
      <alignment horizontal="center" vertical="top" wrapText="1"/>
    </xf>
    <xf numFmtId="0" fontId="9" fillId="0" borderId="17" xfId="0" applyFont="1" applyBorder="1" applyAlignment="1">
      <alignment wrapText="1"/>
    </xf>
    <xf numFmtId="49" fontId="9" fillId="0" borderId="17" xfId="0" applyNumberFormat="1" applyFont="1" applyBorder="1" applyAlignment="1">
      <alignment horizontal="right" wrapText="1"/>
    </xf>
    <xf numFmtId="4" fontId="9" fillId="0" borderId="17" xfId="0" applyNumberFormat="1" applyFont="1" applyBorder="1" applyAlignment="1">
      <alignment horizontal="right" wrapText="1"/>
    </xf>
    <xf numFmtId="168" fontId="9" fillId="0" borderId="17" xfId="0" applyNumberFormat="1" applyFont="1" applyBorder="1" applyAlignment="1">
      <alignment horizontal="right" vertical="top"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49" fontId="8" fillId="0" borderId="19" xfId="0" applyNumberFormat="1" applyFont="1" applyBorder="1" applyAlignment="1">
      <alignment wrapText="1"/>
    </xf>
    <xf numFmtId="4" fontId="8" fillId="0" borderId="19" xfId="0" applyNumberFormat="1" applyFont="1" applyBorder="1" applyAlignment="1">
      <alignment horizontal="right" wrapText="1"/>
    </xf>
    <xf numFmtId="168" fontId="8" fillId="0" borderId="20" xfId="0" applyNumberFormat="1" applyFont="1" applyBorder="1" applyAlignment="1">
      <alignment horizontal="right" vertical="top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35" fillId="0" borderId="0" xfId="56" applyAlignment="1">
      <alignment wrapText="1"/>
      <protection/>
    </xf>
    <xf numFmtId="0" fontId="2" fillId="0" borderId="0" xfId="56" applyFont="1" applyBorder="1" applyAlignment="1">
      <alignment horizontal="center" vertical="top" wrapText="1"/>
      <protection/>
    </xf>
    <xf numFmtId="2" fontId="1" fillId="0" borderId="10" xfId="56" applyNumberFormat="1" applyFont="1" applyBorder="1" applyAlignment="1">
      <alignment horizontal="center" vertical="top" wrapText="1"/>
      <protection/>
    </xf>
    <xf numFmtId="0" fontId="2" fillId="0" borderId="10" xfId="56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35" fillId="0" borderId="0" xfId="56" applyFont="1" applyAlignment="1">
      <alignment vertical="top" wrapText="1"/>
      <protection/>
    </xf>
    <xf numFmtId="0" fontId="2" fillId="0" borderId="0" xfId="56" applyFont="1" applyBorder="1" applyAlignment="1">
      <alignment vertical="top" wrapText="1"/>
      <protection/>
    </xf>
    <xf numFmtId="0" fontId="2" fillId="0" borderId="10" xfId="56" applyFont="1" applyBorder="1" applyAlignment="1">
      <alignment horizontal="left" wrapText="1"/>
      <protection/>
    </xf>
    <xf numFmtId="0" fontId="2" fillId="0" borderId="0" xfId="56" applyFont="1" applyBorder="1" applyAlignment="1">
      <alignment horizontal="right" wrapText="1"/>
      <protection/>
    </xf>
    <xf numFmtId="0" fontId="1" fillId="0" borderId="10" xfId="56" applyFont="1" applyBorder="1" applyAlignment="1">
      <alignment horizontal="center" vertical="top" wrapText="1"/>
      <protection/>
    </xf>
    <xf numFmtId="49" fontId="1" fillId="0" borderId="10" xfId="56" applyNumberFormat="1" applyFont="1" applyBorder="1" applyAlignment="1">
      <alignment horizontal="center" vertical="top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49" fontId="2" fillId="0" borderId="10" xfId="56" applyNumberFormat="1" applyFont="1" applyBorder="1" applyAlignment="1">
      <alignment horizontal="center" wrapText="1"/>
      <protection/>
    </xf>
    <xf numFmtId="4" fontId="2" fillId="0" borderId="10" xfId="56" applyNumberFormat="1" applyFont="1" applyBorder="1" applyAlignment="1">
      <alignment horizontal="center" wrapText="1"/>
      <protection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 horizontal="justify" vertical="top"/>
    </xf>
    <xf numFmtId="0" fontId="31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indent="15"/>
    </xf>
    <xf numFmtId="0" fontId="1" fillId="0" borderId="0" xfId="0" applyFont="1" applyFill="1" applyAlignment="1">
      <alignment horizontal="left" vertical="top" wrapText="1" indent="15"/>
    </xf>
    <xf numFmtId="0" fontId="2" fillId="0" borderId="0" xfId="0" applyFont="1" applyFill="1" applyAlignment="1">
      <alignment vertical="top"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170" fontId="8" fillId="0" borderId="10" xfId="0" applyNumberFormat="1" applyFont="1" applyFill="1" applyBorder="1" applyAlignment="1">
      <alignment horizontal="right" wrapText="1"/>
    </xf>
    <xf numFmtId="171" fontId="8" fillId="0" borderId="10" xfId="0" applyNumberFormat="1" applyFont="1" applyFill="1" applyBorder="1" applyAlignment="1">
      <alignment horizontal="right" wrapText="1"/>
    </xf>
    <xf numFmtId="170" fontId="9" fillId="0" borderId="10" xfId="0" applyNumberFormat="1" applyFont="1" applyFill="1" applyBorder="1" applyAlignment="1">
      <alignment horizontal="right" wrapText="1"/>
    </xf>
    <xf numFmtId="171" fontId="9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170" fontId="8" fillId="0" borderId="0" xfId="0" applyNumberFormat="1" applyFont="1" applyFill="1" applyBorder="1" applyAlignment="1">
      <alignment horizontal="right" wrapText="1"/>
    </xf>
    <xf numFmtId="170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 vertical="top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horizontal="justify" vertical="top"/>
    </xf>
    <xf numFmtId="0" fontId="9" fillId="0" borderId="13" xfId="0" applyFont="1" applyFill="1" applyBorder="1" applyAlignment="1">
      <alignment horizontal="center" vertical="top"/>
    </xf>
    <xf numFmtId="49" fontId="9" fillId="0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wrapText="1"/>
    </xf>
    <xf numFmtId="4" fontId="9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justify" vertical="top"/>
    </xf>
    <xf numFmtId="4" fontId="1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2" fontId="7" fillId="0" borderId="0" xfId="0" applyNumberFormat="1" applyFont="1" applyFill="1" applyAlignment="1">
      <alignment horizontal="justify"/>
    </xf>
    <xf numFmtId="0" fontId="0" fillId="0" borderId="0" xfId="0" applyFill="1" applyAlignment="1">
      <alignment horizontal="center" vertical="top"/>
    </xf>
    <xf numFmtId="4" fontId="2" fillId="0" borderId="21" xfId="57" applyNumberFormat="1" applyFont="1" applyBorder="1" applyAlignment="1">
      <alignment horizontal="right" vertical="center" wrapText="1"/>
      <protection/>
    </xf>
    <xf numFmtId="4" fontId="1" fillId="0" borderId="21" xfId="57" applyNumberFormat="1" applyFont="1" applyBorder="1" applyAlignment="1">
      <alignment horizontal="right" vertical="top" wrapText="1"/>
      <protection/>
    </xf>
    <xf numFmtId="4" fontId="1" fillId="0" borderId="11" xfId="57" applyNumberFormat="1" applyFont="1" applyBorder="1" applyAlignment="1">
      <alignment horizontal="right" vertical="top" wrapText="1"/>
      <protection/>
    </xf>
    <xf numFmtId="4" fontId="35" fillId="0" borderId="10" xfId="57" applyNumberFormat="1" applyBorder="1">
      <alignment/>
      <protection/>
    </xf>
    <xf numFmtId="49" fontId="1" fillId="0" borderId="10" xfId="57" applyNumberFormat="1" applyFont="1" applyBorder="1" applyAlignment="1">
      <alignment horizontal="center" vertical="center" wrapText="1"/>
      <protection/>
    </xf>
    <xf numFmtId="4" fontId="35" fillId="0" borderId="11" xfId="57" applyNumberFormat="1" applyBorder="1" applyAlignment="1">
      <alignment horizontal="center" vertical="center"/>
      <protection/>
    </xf>
    <xf numFmtId="4" fontId="35" fillId="0" borderId="10" xfId="57" applyNumberFormat="1" applyBorder="1" applyAlignment="1">
      <alignment horizontal="center" vertical="center"/>
      <protection/>
    </xf>
    <xf numFmtId="4" fontId="1" fillId="0" borderId="21" xfId="57" applyNumberFormat="1" applyFont="1" applyBorder="1" applyAlignment="1">
      <alignment horizontal="center" vertical="center" wrapText="1"/>
      <protection/>
    </xf>
    <xf numFmtId="49" fontId="1" fillId="0" borderId="22" xfId="57" applyNumberFormat="1" applyFont="1" applyBorder="1" applyAlignment="1">
      <alignment horizontal="center" vertical="center" wrapText="1"/>
      <protection/>
    </xf>
    <xf numFmtId="0" fontId="1" fillId="0" borderId="22" xfId="57" applyFont="1" applyBorder="1" applyAlignment="1">
      <alignment horizontal="center" vertical="center" wrapText="1"/>
      <protection/>
    </xf>
    <xf numFmtId="4" fontId="35" fillId="0" borderId="23" xfId="57" applyNumberFormat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4" fontId="8" fillId="22" borderId="10" xfId="0" applyNumberFormat="1" applyFont="1" applyFill="1" applyBorder="1" applyAlignment="1">
      <alignment horizontal="right" wrapText="1"/>
    </xf>
    <xf numFmtId="4" fontId="2" fillId="0" borderId="21" xfId="57" applyNumberFormat="1" applyFont="1" applyBorder="1" applyAlignment="1">
      <alignment horizontal="center" vertical="center" wrapText="1"/>
      <protection/>
    </xf>
    <xf numFmtId="0" fontId="45" fillId="0" borderId="0" xfId="56" applyFont="1" applyBorder="1" applyAlignment="1">
      <alignment horizontal="left" vertical="center" wrapText="1"/>
      <protection/>
    </xf>
    <xf numFmtId="0" fontId="30" fillId="0" borderId="24" xfId="0" applyFont="1" applyFill="1" applyBorder="1" applyAlignment="1">
      <alignment horizontal="center" vertical="top" wrapText="1"/>
    </xf>
    <xf numFmtId="0" fontId="30" fillId="0" borderId="25" xfId="0" applyFont="1" applyFill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9" fontId="2" fillId="0" borderId="0" xfId="62" applyFont="1" applyFill="1" applyAlignment="1">
      <alignment horizontal="center" vertical="top"/>
    </xf>
    <xf numFmtId="0" fontId="32" fillId="0" borderId="24" xfId="0" applyFont="1" applyFill="1" applyBorder="1" applyAlignment="1">
      <alignment horizontal="center" vertical="top" wrapText="1"/>
    </xf>
    <xf numFmtId="0" fontId="32" fillId="0" borderId="2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indent="15"/>
    </xf>
    <xf numFmtId="0" fontId="5" fillId="0" borderId="0" xfId="0" applyFont="1" applyAlignment="1">
      <alignment horizontal="left" indent="15"/>
    </xf>
    <xf numFmtId="0" fontId="34" fillId="0" borderId="24" xfId="0" applyFont="1" applyFill="1" applyBorder="1" applyAlignment="1">
      <alignment horizontal="center" vertical="top" wrapText="1"/>
    </xf>
    <xf numFmtId="0" fontId="34" fillId="0" borderId="29" xfId="0" applyFont="1" applyFill="1" applyBorder="1" applyAlignment="1">
      <alignment horizontal="center" vertical="top" wrapText="1"/>
    </xf>
    <xf numFmtId="0" fontId="33" fillId="0" borderId="30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24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29" xfId="0" applyNumberFormat="1" applyFont="1" applyFill="1" applyBorder="1" applyAlignment="1">
      <alignment horizontal="center" vertical="top" wrapText="1"/>
    </xf>
    <xf numFmtId="0" fontId="9" fillId="0" borderId="0" xfId="55" applyFont="1" applyAlignment="1">
      <alignment horizontal="right"/>
      <protection/>
    </xf>
    <xf numFmtId="0" fontId="35" fillId="0" borderId="0" xfId="55" applyAlignment="1">
      <alignment horizontal="center"/>
      <protection/>
    </xf>
    <xf numFmtId="0" fontId="9" fillId="0" borderId="0" xfId="55" applyFont="1" applyBorder="1" applyAlignment="1">
      <alignment horizontal="right"/>
      <protection/>
    </xf>
    <xf numFmtId="0" fontId="35" fillId="0" borderId="0" xfId="55" applyAlignment="1">
      <alignment horizontal="right"/>
      <protection/>
    </xf>
    <xf numFmtId="0" fontId="2" fillId="0" borderId="0" xfId="55" applyFont="1" applyBorder="1" applyAlignment="1">
      <alignment horizontal="center" wrapText="1"/>
      <protection/>
    </xf>
    <xf numFmtId="0" fontId="1" fillId="0" borderId="11" xfId="55" applyFont="1" applyBorder="1" applyAlignment="1">
      <alignment horizontal="center" vertical="top" wrapText="1"/>
      <protection/>
    </xf>
    <xf numFmtId="0" fontId="1" fillId="0" borderId="31" xfId="55" applyFont="1" applyBorder="1" applyAlignment="1">
      <alignment horizontal="center" vertical="top" wrapText="1"/>
      <protection/>
    </xf>
    <xf numFmtId="0" fontId="1" fillId="0" borderId="32" xfId="55" applyFont="1" applyBorder="1" applyAlignment="1">
      <alignment horizontal="center" vertical="top" wrapText="1"/>
      <protection/>
    </xf>
    <xf numFmtId="0" fontId="35" fillId="0" borderId="31" xfId="55" applyFont="1" applyBorder="1" applyAlignment="1">
      <alignment horizontal="center" vertical="top" wrapText="1"/>
      <protection/>
    </xf>
    <xf numFmtId="0" fontId="35" fillId="0" borderId="32" xfId="55" applyFont="1" applyBorder="1" applyAlignment="1">
      <alignment horizontal="center" vertical="top" wrapText="1"/>
      <protection/>
    </xf>
    <xf numFmtId="0" fontId="1" fillId="0" borderId="11" xfId="55" applyFont="1" applyBorder="1" applyAlignment="1">
      <alignment horizontal="center" vertical="top"/>
      <protection/>
    </xf>
    <xf numFmtId="0" fontId="35" fillId="0" borderId="31" xfId="55" applyFont="1" applyBorder="1" applyAlignment="1">
      <alignment horizontal="center" vertical="top"/>
      <protection/>
    </xf>
    <xf numFmtId="0" fontId="35" fillId="0" borderId="32" xfId="55" applyFont="1" applyBorder="1" applyAlignment="1">
      <alignment horizontal="center" vertical="top"/>
      <protection/>
    </xf>
    <xf numFmtId="0" fontId="1" fillId="0" borderId="0" xfId="55" applyFont="1" applyBorder="1" applyAlignment="1">
      <alignment horizontal="center" vertical="top" wrapText="1"/>
      <protection/>
    </xf>
    <xf numFmtId="0" fontId="1" fillId="0" borderId="0" xfId="55" applyFont="1" applyBorder="1" applyAlignment="1">
      <alignment horizontal="center"/>
      <protection/>
    </xf>
    <xf numFmtId="0" fontId="8" fillId="0" borderId="0" xfId="55" applyFont="1" applyAlignment="1">
      <alignment horizontal="center" wrapText="1"/>
      <protection/>
    </xf>
    <xf numFmtId="0" fontId="2" fillId="0" borderId="33" xfId="57" applyFont="1" applyBorder="1" applyAlignment="1">
      <alignment horizontal="center" vertical="top"/>
      <protection/>
    </xf>
    <xf numFmtId="0" fontId="2" fillId="0" borderId="31" xfId="57" applyFont="1" applyBorder="1" applyAlignment="1">
      <alignment horizontal="center" vertical="top"/>
      <protection/>
    </xf>
    <xf numFmtId="0" fontId="2" fillId="0" borderId="32" xfId="57" applyFont="1" applyBorder="1" applyAlignment="1">
      <alignment horizontal="center" vertical="top"/>
      <protection/>
    </xf>
    <xf numFmtId="0" fontId="1" fillId="0" borderId="0" xfId="57" applyFont="1" applyBorder="1" applyAlignment="1">
      <alignment horizontal="center"/>
      <protection/>
    </xf>
    <xf numFmtId="0" fontId="1" fillId="0" borderId="33" xfId="57" applyFont="1" applyBorder="1" applyAlignment="1">
      <alignment horizontal="left" vertical="top"/>
      <protection/>
    </xf>
    <xf numFmtId="0" fontId="1" fillId="0" borderId="31" xfId="57" applyFont="1" applyBorder="1" applyAlignment="1">
      <alignment horizontal="left" vertical="top"/>
      <protection/>
    </xf>
    <xf numFmtId="0" fontId="1" fillId="0" borderId="32" xfId="57" applyFont="1" applyBorder="1" applyAlignment="1">
      <alignment horizontal="left" vertical="top"/>
      <protection/>
    </xf>
    <xf numFmtId="0" fontId="9" fillId="0" borderId="0" xfId="57" applyFont="1" applyAlignment="1">
      <alignment horizontal="right"/>
      <protection/>
    </xf>
    <xf numFmtId="0" fontId="1" fillId="0" borderId="33" xfId="57" applyFont="1" applyBorder="1" applyAlignment="1">
      <alignment wrapText="1"/>
      <protection/>
    </xf>
    <xf numFmtId="0" fontId="1" fillId="0" borderId="31" xfId="57" applyFont="1" applyBorder="1" applyAlignment="1">
      <alignment wrapText="1"/>
      <protection/>
    </xf>
    <xf numFmtId="0" fontId="1" fillId="0" borderId="32" xfId="57" applyFont="1" applyBorder="1" applyAlignment="1">
      <alignment wrapText="1"/>
      <protection/>
    </xf>
    <xf numFmtId="0" fontId="2" fillId="0" borderId="0" xfId="57" applyFont="1" applyBorder="1" applyAlignment="1">
      <alignment horizontal="center" wrapText="1"/>
      <protection/>
    </xf>
    <xf numFmtId="0" fontId="2" fillId="0" borderId="33" xfId="57" applyFont="1" applyBorder="1" applyAlignment="1">
      <alignment horizontal="center" vertical="center" wrapText="1"/>
      <protection/>
    </xf>
    <xf numFmtId="0" fontId="2" fillId="0" borderId="31" xfId="57" applyFont="1" applyBorder="1" applyAlignment="1">
      <alignment horizontal="center" vertical="center" wrapText="1"/>
      <protection/>
    </xf>
    <xf numFmtId="0" fontId="2" fillId="0" borderId="32" xfId="57" applyFont="1" applyBorder="1" applyAlignment="1">
      <alignment horizontal="center" vertical="center" wrapText="1"/>
      <protection/>
    </xf>
    <xf numFmtId="0" fontId="2" fillId="0" borderId="34" xfId="57" applyFont="1" applyBorder="1" applyAlignment="1">
      <alignment horizontal="center" vertical="top"/>
      <protection/>
    </xf>
    <xf numFmtId="0" fontId="2" fillId="0" borderId="35" xfId="57" applyFont="1" applyBorder="1" applyAlignment="1">
      <alignment horizontal="center" vertical="top"/>
      <protection/>
    </xf>
    <xf numFmtId="0" fontId="2" fillId="0" borderId="36" xfId="57" applyFont="1" applyBorder="1" applyAlignment="1">
      <alignment horizontal="center" vertical="top"/>
      <protection/>
    </xf>
    <xf numFmtId="0" fontId="1" fillId="0" borderId="0" xfId="57" applyFont="1" applyBorder="1" applyAlignment="1">
      <alignment horizontal="center" vertical="top" wrapText="1"/>
      <protection/>
    </xf>
    <xf numFmtId="0" fontId="8" fillId="0" borderId="0" xfId="53" applyFont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top" wrapText="1"/>
    </xf>
    <xf numFmtId="9" fontId="2" fillId="0" borderId="0" xfId="62" applyFont="1" applyAlignment="1">
      <alignment horizontal="center" vertical="top"/>
    </xf>
    <xf numFmtId="0" fontId="32" fillId="0" borderId="10" xfId="0" applyFont="1" applyFill="1" applyBorder="1" applyAlignment="1">
      <alignment horizontal="center" vertical="top" wrapText="1"/>
    </xf>
    <xf numFmtId="168" fontId="3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56" applyFont="1" applyBorder="1" applyAlignment="1">
      <alignment horizontal="center" vertical="top" wrapText="1"/>
      <protection/>
    </xf>
    <xf numFmtId="0" fontId="2" fillId="0" borderId="0" xfId="56" applyFont="1" applyBorder="1" applyAlignment="1">
      <alignment horizontal="center" wrapText="1"/>
      <protection/>
    </xf>
    <xf numFmtId="0" fontId="1" fillId="0" borderId="0" xfId="56" applyFont="1" applyBorder="1" applyAlignment="1">
      <alignment horizontal="center"/>
      <protection/>
    </xf>
    <xf numFmtId="0" fontId="38" fillId="0" borderId="0" xfId="56" applyFont="1" applyBorder="1" applyAlignment="1">
      <alignment horizontal="center" vertical="top" wrapText="1"/>
      <protection/>
    </xf>
    <xf numFmtId="0" fontId="35" fillId="0" borderId="0" xfId="56" applyAlignment="1">
      <alignment horizontal="center" vertical="top" wrapText="1"/>
      <protection/>
    </xf>
    <xf numFmtId="0" fontId="45" fillId="0" borderId="0" xfId="56" applyFont="1" applyBorder="1" applyAlignment="1">
      <alignment horizontal="left" vertical="top" wrapText="1"/>
      <protection/>
    </xf>
    <xf numFmtId="0" fontId="45" fillId="0" borderId="0" xfId="56" applyFont="1" applyBorder="1" applyAlignment="1">
      <alignment horizontal="left" vertical="center" wrapText="1"/>
      <protection/>
    </xf>
    <xf numFmtId="0" fontId="2" fillId="0" borderId="11" xfId="56" applyFont="1" applyBorder="1" applyAlignment="1">
      <alignment horizontal="center" vertical="center"/>
      <protection/>
    </xf>
    <xf numFmtId="0" fontId="2" fillId="0" borderId="31" xfId="56" applyFont="1" applyBorder="1" applyAlignment="1">
      <alignment horizontal="center" vertical="center"/>
      <protection/>
    </xf>
    <xf numFmtId="0" fontId="2" fillId="0" borderId="32" xfId="56" applyFont="1" applyBorder="1" applyAlignment="1">
      <alignment horizontal="center" vertical="center"/>
      <protection/>
    </xf>
    <xf numFmtId="0" fontId="8" fillId="0" borderId="0" xfId="56" applyFont="1" applyBorder="1" applyAlignment="1">
      <alignment horizontal="center" vertical="top" wrapText="1"/>
      <protection/>
    </xf>
    <xf numFmtId="0" fontId="1" fillId="0" borderId="11" xfId="56" applyFont="1" applyBorder="1" applyAlignment="1">
      <alignment horizontal="center" vertical="top" wrapText="1"/>
      <protection/>
    </xf>
    <xf numFmtId="0" fontId="1" fillId="0" borderId="31" xfId="56" applyFont="1" applyBorder="1" applyAlignment="1">
      <alignment horizontal="center" vertical="top" wrapText="1"/>
      <protection/>
    </xf>
    <xf numFmtId="0" fontId="1" fillId="0" borderId="32" xfId="56" applyFont="1" applyBorder="1" applyAlignment="1">
      <alignment horizontal="center" vertical="top" wrapText="1"/>
      <protection/>
    </xf>
    <xf numFmtId="0" fontId="2" fillId="0" borderId="11" xfId="56" applyFont="1" applyBorder="1" applyAlignment="1">
      <alignment horizontal="center" wrapText="1"/>
      <protection/>
    </xf>
    <xf numFmtId="0" fontId="2" fillId="0" borderId="31" xfId="56" applyFont="1" applyBorder="1" applyAlignment="1">
      <alignment horizontal="center" wrapText="1"/>
      <protection/>
    </xf>
    <xf numFmtId="0" fontId="2" fillId="0" borderId="32" xfId="56" applyFont="1" applyBorder="1" applyAlignment="1">
      <alignment horizontal="center" wrapText="1"/>
      <protection/>
    </xf>
    <xf numFmtId="0" fontId="9" fillId="0" borderId="0" xfId="54" applyFont="1" applyAlignment="1">
      <alignment horizontal="right"/>
      <protection/>
    </xf>
    <xf numFmtId="0" fontId="37" fillId="0" borderId="0" xfId="56" applyFont="1" applyAlignment="1">
      <alignment horizontal="center" wrapText="1"/>
      <protection/>
    </xf>
    <xf numFmtId="0" fontId="9" fillId="0" borderId="0" xfId="56" applyFont="1" applyAlignment="1">
      <alignment horizontal="right"/>
      <protection/>
    </xf>
    <xf numFmtId="0" fontId="3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app5" xfId="53"/>
    <cellStyle name="Обычный_app7" xfId="54"/>
    <cellStyle name="Обычный_Приложение 3 " xfId="55"/>
    <cellStyle name="Обычный_Приложение 5" xfId="56"/>
    <cellStyle name="Обычный_Приложение 9 и 10(строительство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="90" zoomScaleNormal="75" zoomScaleSheetLayoutView="90" zoomScalePageLayoutView="0" workbookViewId="0" topLeftCell="A1">
      <selection activeCell="H50" sqref="H50"/>
    </sheetView>
  </sheetViews>
  <sheetFormatPr defaultColWidth="9.00390625" defaultRowHeight="12.75"/>
  <cols>
    <col min="1" max="1" width="30.00390625" style="0" customWidth="1"/>
    <col min="2" max="2" width="67.125" style="0" customWidth="1"/>
    <col min="3" max="3" width="14.25390625" style="152" customWidth="1"/>
    <col min="4" max="4" width="15.875" style="152" customWidth="1"/>
    <col min="5" max="5" width="14.25390625" style="152" customWidth="1"/>
    <col min="6" max="6" width="9.125" style="151" customWidth="1"/>
  </cols>
  <sheetData>
    <row r="1" spans="1:6" s="33" customFormat="1" ht="15.75">
      <c r="A1" s="30"/>
      <c r="B1" s="31"/>
      <c r="C1" s="32"/>
      <c r="D1" s="32"/>
      <c r="E1" s="32"/>
      <c r="F1" s="149"/>
    </row>
    <row r="2" spans="1:6" s="33" customFormat="1" ht="15.75">
      <c r="A2" s="30"/>
      <c r="C2" s="150"/>
      <c r="D2" s="150"/>
      <c r="E2" s="150"/>
      <c r="F2" s="149"/>
    </row>
    <row r="3" spans="1:5" ht="15.75">
      <c r="A3" s="207"/>
      <c r="B3" s="208"/>
      <c r="C3" s="208"/>
      <c r="D3" s="151"/>
      <c r="E3" s="151"/>
    </row>
    <row r="4" spans="4:5" ht="15.75">
      <c r="D4" s="34" t="s">
        <v>62</v>
      </c>
      <c r="E4" s="153"/>
    </row>
    <row r="5" spans="1:5" ht="18">
      <c r="A5" s="1"/>
      <c r="D5" s="34" t="s">
        <v>63</v>
      </c>
      <c r="E5" s="154"/>
    </row>
    <row r="6" spans="1:6" s="33" customFormat="1" ht="15.75">
      <c r="A6" s="30"/>
      <c r="C6" s="149"/>
      <c r="D6" s="34" t="s">
        <v>64</v>
      </c>
      <c r="E6" s="150"/>
      <c r="F6" s="149"/>
    </row>
    <row r="7" spans="1:6" s="33" customFormat="1" ht="15.75">
      <c r="A7" s="30"/>
      <c r="C7" s="149"/>
      <c r="D7" s="34" t="s">
        <v>263</v>
      </c>
      <c r="E7" s="150"/>
      <c r="F7" s="149"/>
    </row>
    <row r="8" spans="1:6" s="33" customFormat="1" ht="15.75">
      <c r="A8" s="205" t="s">
        <v>65</v>
      </c>
      <c r="B8" s="205"/>
      <c r="C8" s="205"/>
      <c r="D8" s="37"/>
      <c r="E8" s="37"/>
      <c r="F8" s="149"/>
    </row>
    <row r="9" spans="1:6" s="33" customFormat="1" ht="15.75">
      <c r="A9" s="205" t="s">
        <v>66</v>
      </c>
      <c r="B9" s="205"/>
      <c r="C9" s="205"/>
      <c r="D9" s="155"/>
      <c r="E9" s="155"/>
      <c r="F9" s="149"/>
    </row>
    <row r="10" spans="1:6" s="33" customFormat="1" ht="15.75">
      <c r="A10" s="205" t="s">
        <v>233</v>
      </c>
      <c r="B10" s="205"/>
      <c r="C10" s="205"/>
      <c r="D10" s="155"/>
      <c r="E10" s="155"/>
      <c r="F10" s="149"/>
    </row>
    <row r="11" spans="1:5" ht="18">
      <c r="A11" s="1"/>
      <c r="B11" s="36"/>
      <c r="C11" s="154"/>
      <c r="D11" s="154"/>
      <c r="E11" s="154"/>
    </row>
    <row r="12" spans="1:5" ht="19.5" thickBot="1">
      <c r="A12" s="6"/>
      <c r="B12" s="6"/>
      <c r="C12" s="156"/>
      <c r="D12" s="156"/>
      <c r="E12" s="156"/>
    </row>
    <row r="13" spans="1:5" ht="21.75" customHeight="1">
      <c r="A13" s="200" t="s">
        <v>0</v>
      </c>
      <c r="B13" s="198" t="s">
        <v>1</v>
      </c>
      <c r="C13" s="196" t="s">
        <v>67</v>
      </c>
      <c r="D13" s="203" t="s">
        <v>235</v>
      </c>
      <c r="E13" s="203" t="s">
        <v>236</v>
      </c>
    </row>
    <row r="14" spans="1:5" ht="33" customHeight="1">
      <c r="A14" s="201"/>
      <c r="B14" s="199"/>
      <c r="C14" s="197"/>
      <c r="D14" s="204"/>
      <c r="E14" s="204"/>
    </row>
    <row r="15" spans="1:5" ht="18.75">
      <c r="A15" s="19"/>
      <c r="B15" s="19" t="s">
        <v>2</v>
      </c>
      <c r="C15" s="157"/>
      <c r="D15" s="157"/>
      <c r="E15" s="157"/>
    </row>
    <row r="16" spans="1:5" ht="18.75">
      <c r="A16" s="7" t="s">
        <v>15</v>
      </c>
      <c r="B16" s="8" t="s">
        <v>3</v>
      </c>
      <c r="C16" s="158">
        <f>C17</f>
        <v>20948</v>
      </c>
      <c r="D16" s="159">
        <f>D17</f>
        <v>10514.77405</v>
      </c>
      <c r="E16" s="158">
        <f>D16/C16*100</f>
        <v>50.19464411877029</v>
      </c>
    </row>
    <row r="17" spans="1:5" ht="18.75">
      <c r="A17" s="9" t="s">
        <v>16</v>
      </c>
      <c r="B17" s="10" t="s">
        <v>4</v>
      </c>
      <c r="C17" s="160">
        <v>20948</v>
      </c>
      <c r="D17" s="161">
        <v>10514.77405</v>
      </c>
      <c r="E17" s="158">
        <f aca="true" t="shared" si="0" ref="E17:E52">D17/C17*100</f>
        <v>50.19464411877029</v>
      </c>
    </row>
    <row r="18" spans="1:5" ht="18.75">
      <c r="A18" s="7" t="s">
        <v>19</v>
      </c>
      <c r="B18" s="11" t="s">
        <v>5</v>
      </c>
      <c r="C18" s="158">
        <f>C19</f>
        <v>44</v>
      </c>
      <c r="D18" s="159">
        <f>D19</f>
        <v>43.88963</v>
      </c>
      <c r="E18" s="158">
        <f t="shared" si="0"/>
        <v>99.74915909090907</v>
      </c>
    </row>
    <row r="19" spans="1:5" ht="18.75">
      <c r="A19" s="9" t="s">
        <v>49</v>
      </c>
      <c r="B19" s="10" t="s">
        <v>6</v>
      </c>
      <c r="C19" s="160">
        <v>44</v>
      </c>
      <c r="D19" s="161">
        <f>44.42295-0.53332</f>
        <v>43.88963</v>
      </c>
      <c r="E19" s="158">
        <f t="shared" si="0"/>
        <v>99.74915909090907</v>
      </c>
    </row>
    <row r="20" spans="1:5" ht="18.75">
      <c r="A20" s="7" t="s">
        <v>17</v>
      </c>
      <c r="B20" s="11" t="s">
        <v>7</v>
      </c>
      <c r="C20" s="158">
        <f>C21+C23</f>
        <v>909</v>
      </c>
      <c r="D20" s="159">
        <f>D21+D23</f>
        <v>262.41879</v>
      </c>
      <c r="E20" s="158">
        <f t="shared" si="0"/>
        <v>28.868953795379536</v>
      </c>
    </row>
    <row r="21" spans="1:5" ht="18.75">
      <c r="A21" s="9" t="s">
        <v>18</v>
      </c>
      <c r="B21" s="10" t="s">
        <v>8</v>
      </c>
      <c r="C21" s="160">
        <f>C22</f>
        <v>356</v>
      </c>
      <c r="D21" s="161">
        <f>D22</f>
        <v>43.18232</v>
      </c>
      <c r="E21" s="158">
        <f t="shared" si="0"/>
        <v>12.129865168539325</v>
      </c>
    </row>
    <row r="22" spans="1:5" ht="63" customHeight="1">
      <c r="A22" s="12" t="s">
        <v>20</v>
      </c>
      <c r="B22" s="10" t="s">
        <v>28</v>
      </c>
      <c r="C22" s="160">
        <v>356</v>
      </c>
      <c r="D22" s="161">
        <v>43.18232</v>
      </c>
      <c r="E22" s="158">
        <f t="shared" si="0"/>
        <v>12.129865168539325</v>
      </c>
    </row>
    <row r="23" spans="1:5" ht="18.75">
      <c r="A23" s="9" t="s">
        <v>21</v>
      </c>
      <c r="B23" s="10" t="s">
        <v>9</v>
      </c>
      <c r="C23" s="160">
        <v>553</v>
      </c>
      <c r="D23" s="161">
        <v>219.23647</v>
      </c>
      <c r="E23" s="158">
        <f t="shared" si="0"/>
        <v>39.64493128390597</v>
      </c>
    </row>
    <row r="24" spans="1:5" ht="56.25">
      <c r="A24" s="9" t="s">
        <v>69</v>
      </c>
      <c r="B24" s="10" t="s">
        <v>68</v>
      </c>
      <c r="C24" s="160"/>
      <c r="D24" s="161">
        <f>194.03/1000</f>
        <v>0.19403</v>
      </c>
      <c r="E24" s="158"/>
    </row>
    <row r="25" spans="1:5" ht="48.75" customHeight="1">
      <c r="A25" s="13" t="s">
        <v>22</v>
      </c>
      <c r="B25" s="11" t="s">
        <v>10</v>
      </c>
      <c r="C25" s="158">
        <f>C26</f>
        <v>1491</v>
      </c>
      <c r="D25" s="159">
        <f>D26</f>
        <v>919.56374</v>
      </c>
      <c r="E25" s="158">
        <f t="shared" si="0"/>
        <v>61.67429510395708</v>
      </c>
    </row>
    <row r="26" spans="1:5" ht="94.5" customHeight="1">
      <c r="A26" s="12" t="s">
        <v>23</v>
      </c>
      <c r="B26" s="10" t="s">
        <v>34</v>
      </c>
      <c r="C26" s="160">
        <v>1491</v>
      </c>
      <c r="D26" s="161">
        <v>919.56374</v>
      </c>
      <c r="E26" s="158">
        <f t="shared" si="0"/>
        <v>61.67429510395708</v>
      </c>
    </row>
    <row r="27" spans="1:5" ht="37.5">
      <c r="A27" s="12" t="s">
        <v>253</v>
      </c>
      <c r="B27" s="10" t="s">
        <v>254</v>
      </c>
      <c r="C27" s="160">
        <v>57</v>
      </c>
      <c r="D27" s="161">
        <v>10.78254</v>
      </c>
      <c r="E27" s="158">
        <f t="shared" si="0"/>
        <v>18.916736842105262</v>
      </c>
    </row>
    <row r="28" spans="1:6" s="2" customFormat="1" ht="37.5">
      <c r="A28" s="13" t="s">
        <v>42</v>
      </c>
      <c r="B28" s="14" t="s">
        <v>43</v>
      </c>
      <c r="C28" s="158">
        <f>C29</f>
        <v>318</v>
      </c>
      <c r="D28" s="159">
        <f>D29</f>
        <v>567.15833</v>
      </c>
      <c r="E28" s="158">
        <f t="shared" si="0"/>
        <v>178.3516761006289</v>
      </c>
      <c r="F28" s="162"/>
    </row>
    <row r="29" spans="1:5" ht="75">
      <c r="A29" s="12" t="s">
        <v>40</v>
      </c>
      <c r="B29" s="15" t="s">
        <v>41</v>
      </c>
      <c r="C29" s="160">
        <v>318</v>
      </c>
      <c r="D29" s="161">
        <v>567.15833</v>
      </c>
      <c r="E29" s="158">
        <f t="shared" si="0"/>
        <v>178.3516761006289</v>
      </c>
    </row>
    <row r="30" spans="1:5" ht="56.25">
      <c r="A30" s="12" t="s">
        <v>255</v>
      </c>
      <c r="B30" s="15" t="s">
        <v>256</v>
      </c>
      <c r="C30" s="160"/>
      <c r="D30" s="161">
        <v>1.5087</v>
      </c>
      <c r="E30" s="158"/>
    </row>
    <row r="31" spans="1:5" ht="18.75">
      <c r="A31" s="16"/>
      <c r="B31" s="11" t="s">
        <v>11</v>
      </c>
      <c r="C31" s="158">
        <f>C30+C28+C27+C25+C20+C24+C18+C16</f>
        <v>23767</v>
      </c>
      <c r="D31" s="159">
        <f>D30+D28+D27+D25+D20+D24+D18+D16</f>
        <v>12320.28981</v>
      </c>
      <c r="E31" s="158">
        <f>D31/C31*100</f>
        <v>51.83779951192831</v>
      </c>
    </row>
    <row r="32" spans="1:5" ht="18.75">
      <c r="A32" s="7" t="s">
        <v>24</v>
      </c>
      <c r="B32" s="11" t="s">
        <v>12</v>
      </c>
      <c r="C32" s="158">
        <f>C33</f>
        <v>15163.300000000001</v>
      </c>
      <c r="D32" s="159">
        <f>D33+D50+D51</f>
        <v>7270.97788</v>
      </c>
      <c r="E32" s="158">
        <f t="shared" si="0"/>
        <v>47.95115759762057</v>
      </c>
    </row>
    <row r="33" spans="1:5" ht="37.5">
      <c r="A33" s="12" t="s">
        <v>25</v>
      </c>
      <c r="B33" s="10" t="s">
        <v>13</v>
      </c>
      <c r="C33" s="160">
        <f>C34+C42+C47+C39+C36</f>
        <v>15163.300000000001</v>
      </c>
      <c r="D33" s="161">
        <f>D34+D36+D39+D42+D47</f>
        <v>7279.884</v>
      </c>
      <c r="E33" s="158">
        <f t="shared" si="0"/>
        <v>48.00989230576457</v>
      </c>
    </row>
    <row r="34" spans="1:5" ht="41.25" customHeight="1">
      <c r="A34" s="13" t="s">
        <v>26</v>
      </c>
      <c r="B34" s="11" t="s">
        <v>29</v>
      </c>
      <c r="C34" s="158">
        <f>C35</f>
        <v>10621</v>
      </c>
      <c r="D34" s="159">
        <f>D35</f>
        <v>4439.2</v>
      </c>
      <c r="E34" s="158">
        <f t="shared" si="0"/>
        <v>41.796441013087275</v>
      </c>
    </row>
    <row r="35" spans="1:5" ht="39.75" customHeight="1">
      <c r="A35" s="12" t="s">
        <v>27</v>
      </c>
      <c r="B35" s="10" t="s">
        <v>33</v>
      </c>
      <c r="C35" s="160">
        <v>10621</v>
      </c>
      <c r="D35" s="161">
        <v>4439.2</v>
      </c>
      <c r="E35" s="158">
        <f t="shared" si="0"/>
        <v>41.796441013087275</v>
      </c>
    </row>
    <row r="36" spans="1:5" ht="60" customHeight="1">
      <c r="A36" s="13" t="s">
        <v>56</v>
      </c>
      <c r="B36" s="20" t="s">
        <v>57</v>
      </c>
      <c r="C36" s="158">
        <f>C37</f>
        <v>1000</v>
      </c>
      <c r="D36" s="159">
        <f>D37</f>
        <v>1000</v>
      </c>
      <c r="E36" s="158">
        <f t="shared" si="0"/>
        <v>100</v>
      </c>
    </row>
    <row r="37" spans="1:5" ht="56.25" customHeight="1">
      <c r="A37" s="13" t="s">
        <v>58</v>
      </c>
      <c r="B37" s="20" t="s">
        <v>59</v>
      </c>
      <c r="C37" s="160">
        <f>C38</f>
        <v>1000</v>
      </c>
      <c r="D37" s="161">
        <f>D38</f>
        <v>1000</v>
      </c>
      <c r="E37" s="158">
        <f t="shared" si="0"/>
        <v>100</v>
      </c>
    </row>
    <row r="38" spans="1:5" ht="61.5" customHeight="1">
      <c r="A38" s="12" t="s">
        <v>60</v>
      </c>
      <c r="B38" s="21" t="s">
        <v>61</v>
      </c>
      <c r="C38" s="160">
        <v>1000</v>
      </c>
      <c r="D38" s="161">
        <v>1000</v>
      </c>
      <c r="E38" s="158">
        <f t="shared" si="0"/>
        <v>100</v>
      </c>
    </row>
    <row r="39" spans="1:5" ht="31.5" customHeight="1">
      <c r="A39" s="13" t="s">
        <v>50</v>
      </c>
      <c r="B39" s="14" t="s">
        <v>51</v>
      </c>
      <c r="C39" s="158">
        <f>C40</f>
        <v>2838</v>
      </c>
      <c r="D39" s="159">
        <f>D40</f>
        <v>1186.284</v>
      </c>
      <c r="E39" s="158">
        <f t="shared" si="0"/>
        <v>41.800000000000004</v>
      </c>
    </row>
    <row r="40" spans="1:5" ht="30" customHeight="1">
      <c r="A40" s="26" t="s">
        <v>52</v>
      </c>
      <c r="B40" s="27" t="s">
        <v>53</v>
      </c>
      <c r="C40" s="160">
        <f>C41</f>
        <v>2838</v>
      </c>
      <c r="D40" s="161">
        <f>D41</f>
        <v>1186.284</v>
      </c>
      <c r="E40" s="158">
        <f t="shared" si="0"/>
        <v>41.800000000000004</v>
      </c>
    </row>
    <row r="41" spans="1:5" ht="81.75" customHeight="1">
      <c r="A41" s="12"/>
      <c r="B41" s="28" t="s">
        <v>54</v>
      </c>
      <c r="C41" s="160">
        <v>2838</v>
      </c>
      <c r="D41" s="161">
        <v>1186.284</v>
      </c>
      <c r="E41" s="158">
        <f t="shared" si="0"/>
        <v>41.800000000000004</v>
      </c>
    </row>
    <row r="42" spans="1:5" ht="42" customHeight="1">
      <c r="A42" s="13" t="s">
        <v>37</v>
      </c>
      <c r="B42" s="11" t="s">
        <v>30</v>
      </c>
      <c r="C42" s="158">
        <f>C43+C44</f>
        <v>672.7</v>
      </c>
      <c r="D42" s="159">
        <f>D43+D44</f>
        <v>654.4</v>
      </c>
      <c r="E42" s="158">
        <f t="shared" si="0"/>
        <v>97.27961944403151</v>
      </c>
    </row>
    <row r="43" spans="1:5" ht="65.25" customHeight="1">
      <c r="A43" s="12" t="s">
        <v>32</v>
      </c>
      <c r="B43" s="10" t="s">
        <v>31</v>
      </c>
      <c r="C43" s="160">
        <v>636.1</v>
      </c>
      <c r="D43" s="161">
        <v>636.1</v>
      </c>
      <c r="E43" s="158">
        <f t="shared" si="0"/>
        <v>100</v>
      </c>
    </row>
    <row r="44" spans="1:5" ht="41.25" customHeight="1">
      <c r="A44" s="13" t="s">
        <v>44</v>
      </c>
      <c r="B44" s="20" t="s">
        <v>45</v>
      </c>
      <c r="C44" s="158">
        <f>C45</f>
        <v>36.6</v>
      </c>
      <c r="D44" s="159">
        <f>D45</f>
        <v>18.3</v>
      </c>
      <c r="E44" s="158">
        <f t="shared" si="0"/>
        <v>50</v>
      </c>
    </row>
    <row r="45" spans="1:5" ht="42" customHeight="1">
      <c r="A45" s="12" t="s">
        <v>46</v>
      </c>
      <c r="B45" s="21" t="s">
        <v>47</v>
      </c>
      <c r="C45" s="160">
        <f>C46</f>
        <v>36.6</v>
      </c>
      <c r="D45" s="161">
        <f>D46</f>
        <v>18.3</v>
      </c>
      <c r="E45" s="158">
        <f t="shared" si="0"/>
        <v>50</v>
      </c>
    </row>
    <row r="46" spans="1:5" ht="99.75" customHeight="1">
      <c r="A46" s="12"/>
      <c r="B46" s="22" t="s">
        <v>48</v>
      </c>
      <c r="C46" s="160">
        <v>36.6</v>
      </c>
      <c r="D46" s="161">
        <v>18.3</v>
      </c>
      <c r="E46" s="158">
        <f t="shared" si="0"/>
        <v>50</v>
      </c>
    </row>
    <row r="47" spans="1:5" ht="23.25" customHeight="1">
      <c r="A47" s="13" t="s">
        <v>38</v>
      </c>
      <c r="B47" s="11" t="s">
        <v>39</v>
      </c>
      <c r="C47" s="158">
        <f>C48</f>
        <v>31.6</v>
      </c>
      <c r="D47" s="159">
        <f>D48</f>
        <v>0</v>
      </c>
      <c r="E47" s="158">
        <f t="shared" si="0"/>
        <v>0</v>
      </c>
    </row>
    <row r="48" spans="1:5" ht="44.25" customHeight="1">
      <c r="A48" s="12" t="s">
        <v>35</v>
      </c>
      <c r="B48" s="10" t="s">
        <v>36</v>
      </c>
      <c r="C48" s="160">
        <f>C49</f>
        <v>31.6</v>
      </c>
      <c r="D48" s="161">
        <f>D49</f>
        <v>0</v>
      </c>
      <c r="E48" s="158">
        <f t="shared" si="0"/>
        <v>0</v>
      </c>
    </row>
    <row r="49" spans="1:5" ht="58.5" customHeight="1">
      <c r="A49" s="12"/>
      <c r="B49" s="28" t="s">
        <v>55</v>
      </c>
      <c r="C49" s="160">
        <v>31.6</v>
      </c>
      <c r="D49" s="161">
        <v>0</v>
      </c>
      <c r="E49" s="158">
        <f t="shared" si="0"/>
        <v>0</v>
      </c>
    </row>
    <row r="50" spans="1:5" ht="58.5" customHeight="1">
      <c r="A50" s="12" t="s">
        <v>257</v>
      </c>
      <c r="B50" s="28" t="s">
        <v>258</v>
      </c>
      <c r="C50" s="160"/>
      <c r="D50" s="161">
        <v>6.957</v>
      </c>
      <c r="E50" s="158"/>
    </row>
    <row r="51" spans="1:5" ht="58.5" customHeight="1">
      <c r="A51" s="12" t="s">
        <v>70</v>
      </c>
      <c r="B51" s="28" t="s">
        <v>71</v>
      </c>
      <c r="C51" s="160"/>
      <c r="D51" s="161">
        <v>-15.86312</v>
      </c>
      <c r="E51" s="158"/>
    </row>
    <row r="52" spans="1:5" ht="19.5" customHeight="1">
      <c r="A52" s="16"/>
      <c r="B52" s="11" t="s">
        <v>14</v>
      </c>
      <c r="C52" s="158">
        <f>C31+C32</f>
        <v>38930.3</v>
      </c>
      <c r="D52" s="159">
        <f>D31+D32</f>
        <v>19591.26769</v>
      </c>
      <c r="E52" s="158">
        <f t="shared" si="0"/>
        <v>50.323957662797355</v>
      </c>
    </row>
    <row r="53" spans="1:5" ht="103.5" customHeight="1">
      <c r="A53" s="17"/>
      <c r="B53" s="18"/>
      <c r="C53" s="163"/>
      <c r="D53" s="163"/>
      <c r="E53" s="163"/>
    </row>
    <row r="54" spans="1:5" ht="15.75">
      <c r="A54" s="5"/>
      <c r="B54" s="206"/>
      <c r="C54" s="206"/>
      <c r="D54" s="151"/>
      <c r="E54" s="151"/>
    </row>
    <row r="55" spans="1:5" ht="15.75">
      <c r="A55" s="3"/>
      <c r="B55" s="3"/>
      <c r="C55" s="164"/>
      <c r="D55" s="164"/>
      <c r="E55" s="164"/>
    </row>
    <row r="56" spans="2:5" ht="63" customHeight="1">
      <c r="B56" s="4"/>
      <c r="C56" s="164"/>
      <c r="D56" s="164"/>
      <c r="E56" s="164"/>
    </row>
    <row r="57" spans="1:5" ht="15.75">
      <c r="A57" s="3"/>
      <c r="B57" s="4"/>
      <c r="C57" s="164"/>
      <c r="D57" s="164"/>
      <c r="E57" s="164"/>
    </row>
    <row r="58" ht="15.75">
      <c r="A58" s="3"/>
    </row>
    <row r="60" ht="20.25" customHeight="1"/>
  </sheetData>
  <sheetProtection/>
  <mergeCells count="10">
    <mergeCell ref="B54:C54"/>
    <mergeCell ref="A3:C3"/>
    <mergeCell ref="A10:C10"/>
    <mergeCell ref="C13:C14"/>
    <mergeCell ref="B13:B14"/>
    <mergeCell ref="A13:A14"/>
    <mergeCell ref="D13:D14"/>
    <mergeCell ref="E13:E14"/>
    <mergeCell ref="A8:C8"/>
    <mergeCell ref="A9:C9"/>
  </mergeCells>
  <printOptions/>
  <pageMargins left="0" right="0" top="0.3937007874015748" bottom="0.1968503937007874" header="0.5118110236220472" footer="0.5118110236220472"/>
  <pageSetup horizontalDpi="600" verticalDpi="600" orientation="portrait" paperSize="9" scale="66" r:id="rId1"/>
  <rowBreaks count="1" manualBreakCount="1">
    <brk id="52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="75" zoomScaleSheetLayoutView="75" workbookViewId="0" topLeftCell="A25">
      <selection activeCell="E11" sqref="E11:E12"/>
    </sheetView>
  </sheetViews>
  <sheetFormatPr defaultColWidth="9.00390625" defaultRowHeight="12.75"/>
  <cols>
    <col min="1" max="1" width="11.625" style="180" customWidth="1"/>
    <col min="2" max="2" width="62.625" style="149" customWidth="1"/>
    <col min="3" max="4" width="15.875" style="149" customWidth="1"/>
    <col min="5" max="5" width="15.75390625" style="149" customWidth="1"/>
    <col min="6" max="16384" width="9.125" style="149" customWidth="1"/>
  </cols>
  <sheetData>
    <row r="1" spans="1:5" ht="15.75">
      <c r="A1" s="165"/>
      <c r="B1" s="34"/>
      <c r="C1" s="34"/>
      <c r="D1" s="34" t="s">
        <v>222</v>
      </c>
      <c r="E1" s="34"/>
    </row>
    <row r="2" spans="1:5" s="151" customFormat="1" ht="18">
      <c r="A2" s="166"/>
      <c r="C2" s="152"/>
      <c r="D2" s="34" t="s">
        <v>63</v>
      </c>
      <c r="E2" s="154"/>
    </row>
    <row r="3" spans="1:5" ht="15.75">
      <c r="A3" s="165"/>
      <c r="D3" s="34" t="s">
        <v>64</v>
      </c>
      <c r="E3" s="150"/>
    </row>
    <row r="4" spans="1:5" ht="15.75">
      <c r="A4" s="165"/>
      <c r="D4" s="34" t="s">
        <v>264</v>
      </c>
      <c r="E4" s="150"/>
    </row>
    <row r="5" spans="1:5" ht="15.75">
      <c r="A5" s="165"/>
      <c r="B5" s="212" t="s">
        <v>65</v>
      </c>
      <c r="C5" s="212"/>
      <c r="D5" s="212"/>
      <c r="E5" s="212"/>
    </row>
    <row r="6" spans="1:5" ht="15.75">
      <c r="A6" s="202" t="s">
        <v>74</v>
      </c>
      <c r="B6" s="202"/>
      <c r="C6" s="202"/>
      <c r="D6" s="202"/>
      <c r="E6" s="202"/>
    </row>
    <row r="7" spans="1:5" ht="15.75">
      <c r="A7" s="212" t="s">
        <v>234</v>
      </c>
      <c r="B7" s="212"/>
      <c r="C7" s="212"/>
      <c r="D7" s="212"/>
      <c r="E7" s="212"/>
    </row>
    <row r="8" spans="1:5" ht="15.75">
      <c r="A8" s="148"/>
      <c r="B8" s="148"/>
      <c r="C8" s="148"/>
      <c r="D8" s="148"/>
      <c r="E8" s="148"/>
    </row>
    <row r="9" spans="1:5" ht="15.75">
      <c r="A9" s="148"/>
      <c r="B9" s="148"/>
      <c r="C9" s="148"/>
      <c r="D9" s="148"/>
      <c r="E9" s="148"/>
    </row>
    <row r="10" spans="1:5" ht="15.75" thickBot="1">
      <c r="A10" s="211" t="s">
        <v>72</v>
      </c>
      <c r="B10" s="211"/>
      <c r="C10" s="211"/>
      <c r="D10" s="211"/>
      <c r="E10" s="211"/>
    </row>
    <row r="11" spans="1:5" s="167" customFormat="1" ht="12.75" customHeight="1">
      <c r="A11" s="213"/>
      <c r="B11" s="215" t="s">
        <v>75</v>
      </c>
      <c r="C11" s="213" t="s">
        <v>129</v>
      </c>
      <c r="D11" s="213" t="s">
        <v>237</v>
      </c>
      <c r="E11" s="209" t="s">
        <v>238</v>
      </c>
    </row>
    <row r="12" spans="1:5" s="167" customFormat="1" ht="54" customHeight="1" thickBot="1">
      <c r="A12" s="214"/>
      <c r="B12" s="216"/>
      <c r="C12" s="214"/>
      <c r="D12" s="214"/>
      <c r="E12" s="210"/>
    </row>
    <row r="13" spans="1:5" ht="19.5" thickBot="1">
      <c r="A13" s="168">
        <v>1</v>
      </c>
      <c r="B13" s="169">
        <v>2</v>
      </c>
      <c r="C13" s="39">
        <v>3</v>
      </c>
      <c r="D13" s="39">
        <v>4</v>
      </c>
      <c r="E13" s="40">
        <v>5</v>
      </c>
    </row>
    <row r="14" spans="1:5" ht="21.75" customHeight="1">
      <c r="A14" s="170" t="s">
        <v>76</v>
      </c>
      <c r="B14" s="171" t="s">
        <v>77</v>
      </c>
      <c r="C14" s="172">
        <f>C15+C16+C17+C18</f>
        <v>6484.5</v>
      </c>
      <c r="D14" s="172">
        <f>D15+D16+D17+D18</f>
        <v>2629.0178300000002</v>
      </c>
      <c r="E14" s="45">
        <f aca="true" t="shared" si="0" ref="E14:E41">D14/C14*100</f>
        <v>40.54310787261933</v>
      </c>
    </row>
    <row r="15" spans="1:5" s="176" customFormat="1" ht="56.25">
      <c r="A15" s="173" t="s">
        <v>78</v>
      </c>
      <c r="B15" s="174" t="s">
        <v>119</v>
      </c>
      <c r="C15" s="175">
        <v>687</v>
      </c>
      <c r="D15" s="175">
        <v>288.24618</v>
      </c>
      <c r="E15" s="175">
        <f t="shared" si="0"/>
        <v>41.95723144104803</v>
      </c>
    </row>
    <row r="16" spans="1:5" s="151" customFormat="1" ht="56.25">
      <c r="A16" s="173" t="s">
        <v>79</v>
      </c>
      <c r="B16" s="174" t="s">
        <v>120</v>
      </c>
      <c r="C16" s="175">
        <v>4960.3</v>
      </c>
      <c r="D16" s="175">
        <v>2165.64829</v>
      </c>
      <c r="E16" s="175">
        <f t="shared" si="0"/>
        <v>43.65962320827369</v>
      </c>
    </row>
    <row r="17" spans="1:5" s="167" customFormat="1" ht="18.75">
      <c r="A17" s="173" t="s">
        <v>80</v>
      </c>
      <c r="B17" s="174" t="s">
        <v>81</v>
      </c>
      <c r="C17" s="175">
        <v>168.8</v>
      </c>
      <c r="D17" s="47">
        <v>0</v>
      </c>
      <c r="E17" s="41">
        <f t="shared" si="0"/>
        <v>0</v>
      </c>
    </row>
    <row r="18" spans="1:5" s="151" customFormat="1" ht="18" customHeight="1">
      <c r="A18" s="173" t="s">
        <v>82</v>
      </c>
      <c r="B18" s="174" t="s">
        <v>83</v>
      </c>
      <c r="C18" s="175">
        <v>668.4</v>
      </c>
      <c r="D18" s="177">
        <v>175.12336</v>
      </c>
      <c r="E18" s="41">
        <f t="shared" si="0"/>
        <v>26.20038300418911</v>
      </c>
    </row>
    <row r="19" spans="1:5" s="151" customFormat="1" ht="18" customHeight="1">
      <c r="A19" s="170" t="s">
        <v>84</v>
      </c>
      <c r="B19" s="171" t="s">
        <v>121</v>
      </c>
      <c r="C19" s="172">
        <f>C20</f>
        <v>636.1</v>
      </c>
      <c r="D19" s="178">
        <f>D20</f>
        <v>240.6814</v>
      </c>
      <c r="E19" s="45">
        <f t="shared" si="0"/>
        <v>37.837038201540636</v>
      </c>
    </row>
    <row r="20" spans="1:5" s="167" customFormat="1" ht="21.75" customHeight="1">
      <c r="A20" s="173" t="s">
        <v>85</v>
      </c>
      <c r="B20" s="174" t="s">
        <v>122</v>
      </c>
      <c r="C20" s="175">
        <v>636.1</v>
      </c>
      <c r="D20" s="47">
        <v>240.6814</v>
      </c>
      <c r="E20" s="41">
        <f t="shared" si="0"/>
        <v>37.837038201540636</v>
      </c>
    </row>
    <row r="21" spans="1:5" s="176" customFormat="1" ht="37.5">
      <c r="A21" s="170" t="s">
        <v>86</v>
      </c>
      <c r="B21" s="171" t="s">
        <v>87</v>
      </c>
      <c r="C21" s="172">
        <f>C23+C22</f>
        <v>243.2</v>
      </c>
      <c r="D21" s="172">
        <f>D23+D22</f>
        <v>46.7</v>
      </c>
      <c r="E21" s="172">
        <f t="shared" si="0"/>
        <v>19.20230263157895</v>
      </c>
    </row>
    <row r="22" spans="1:5" s="176" customFormat="1" ht="56.25">
      <c r="A22" s="173" t="s">
        <v>259</v>
      </c>
      <c r="B22" s="174" t="s">
        <v>260</v>
      </c>
      <c r="C22" s="175">
        <v>31.2</v>
      </c>
      <c r="D22" s="175">
        <v>31.2</v>
      </c>
      <c r="E22" s="175">
        <f t="shared" si="0"/>
        <v>100</v>
      </c>
    </row>
    <row r="23" spans="1:5" ht="18.75">
      <c r="A23" s="173" t="s">
        <v>88</v>
      </c>
      <c r="B23" s="174" t="s">
        <v>123</v>
      </c>
      <c r="C23" s="175">
        <v>212</v>
      </c>
      <c r="D23" s="177">
        <v>15.5</v>
      </c>
      <c r="E23" s="41">
        <f t="shared" si="0"/>
        <v>7.311320754716981</v>
      </c>
    </row>
    <row r="24" spans="1:5" ht="18.75">
      <c r="A24" s="170" t="s">
        <v>89</v>
      </c>
      <c r="B24" s="171" t="s">
        <v>90</v>
      </c>
      <c r="C24" s="172">
        <f>C25+C26</f>
        <v>2259.7</v>
      </c>
      <c r="D24" s="172">
        <f>D25+D26</f>
        <v>393.24252</v>
      </c>
      <c r="E24" s="45">
        <f t="shared" si="0"/>
        <v>17.402421560384123</v>
      </c>
    </row>
    <row r="25" spans="1:5" s="167" customFormat="1" ht="30" customHeight="1">
      <c r="A25" s="173" t="s">
        <v>124</v>
      </c>
      <c r="B25" s="174" t="s">
        <v>125</v>
      </c>
      <c r="C25" s="175">
        <v>1896</v>
      </c>
      <c r="D25" s="175">
        <v>211.39252</v>
      </c>
      <c r="E25" s="175">
        <f t="shared" si="0"/>
        <v>11.149394514767932</v>
      </c>
    </row>
    <row r="26" spans="1:5" s="167" customFormat="1" ht="24" customHeight="1">
      <c r="A26" s="173" t="s">
        <v>91</v>
      </c>
      <c r="B26" s="174" t="s">
        <v>92</v>
      </c>
      <c r="C26" s="175">
        <v>363.7</v>
      </c>
      <c r="D26" s="177">
        <v>181.85</v>
      </c>
      <c r="E26" s="177">
        <f t="shared" si="0"/>
        <v>50</v>
      </c>
    </row>
    <row r="27" spans="1:5" ht="16.5" customHeight="1">
      <c r="A27" s="170" t="s">
        <v>93</v>
      </c>
      <c r="B27" s="171" t="s">
        <v>94</v>
      </c>
      <c r="C27" s="172">
        <f>SUM(C28:C30)</f>
        <v>22471.7</v>
      </c>
      <c r="D27" s="172">
        <f>SUM(D28:D30)</f>
        <v>7613.54693</v>
      </c>
      <c r="E27" s="45">
        <f t="shared" si="0"/>
        <v>33.88060062211582</v>
      </c>
    </row>
    <row r="28" spans="1:5" ht="27.75" customHeight="1">
      <c r="A28" s="173" t="s">
        <v>95</v>
      </c>
      <c r="B28" s="174" t="s">
        <v>96</v>
      </c>
      <c r="C28" s="175">
        <v>1460.6</v>
      </c>
      <c r="D28" s="175">
        <v>160</v>
      </c>
      <c r="E28" s="175">
        <f t="shared" si="0"/>
        <v>10.954402300424483</v>
      </c>
    </row>
    <row r="29" spans="1:5" s="167" customFormat="1" ht="21" customHeight="1">
      <c r="A29" s="173" t="s">
        <v>97</v>
      </c>
      <c r="B29" s="174" t="s">
        <v>98</v>
      </c>
      <c r="C29" s="175">
        <v>12590.1</v>
      </c>
      <c r="D29" s="47">
        <v>5625.45855</v>
      </c>
      <c r="E29" s="41">
        <f t="shared" si="0"/>
        <v>44.68160340267353</v>
      </c>
    </row>
    <row r="30" spans="1:5" s="176" customFormat="1" ht="18.75">
      <c r="A30" s="173" t="s">
        <v>99</v>
      </c>
      <c r="B30" s="174" t="s">
        <v>100</v>
      </c>
      <c r="C30" s="175">
        <v>8421</v>
      </c>
      <c r="D30" s="47">
        <v>1828.08838</v>
      </c>
      <c r="E30" s="41">
        <f t="shared" si="0"/>
        <v>21.708685191782447</v>
      </c>
    </row>
    <row r="31" spans="1:5" s="179" customFormat="1" ht="21" customHeight="1">
      <c r="A31" s="170" t="s">
        <v>101</v>
      </c>
      <c r="B31" s="171" t="s">
        <v>102</v>
      </c>
      <c r="C31" s="172">
        <f>C32</f>
        <v>296.8</v>
      </c>
      <c r="D31" s="172">
        <f>D32</f>
        <v>45.29324</v>
      </c>
      <c r="E31" s="45">
        <f t="shared" si="0"/>
        <v>15.260525606469002</v>
      </c>
    </row>
    <row r="32" spans="1:5" ht="18.75">
      <c r="A32" s="173" t="s">
        <v>103</v>
      </c>
      <c r="B32" s="174" t="s">
        <v>104</v>
      </c>
      <c r="C32" s="175">
        <v>296.8</v>
      </c>
      <c r="D32" s="175">
        <v>45.29324</v>
      </c>
      <c r="E32" s="41">
        <f t="shared" si="0"/>
        <v>15.260525606469002</v>
      </c>
    </row>
    <row r="33" spans="1:5" ht="18.75">
      <c r="A33" s="170" t="s">
        <v>105</v>
      </c>
      <c r="B33" s="171" t="s">
        <v>126</v>
      </c>
      <c r="C33" s="172">
        <f>C34</f>
        <v>5291</v>
      </c>
      <c r="D33" s="172">
        <f>D34</f>
        <v>1873.07241</v>
      </c>
      <c r="E33" s="45">
        <f t="shared" si="0"/>
        <v>35.40110395010395</v>
      </c>
    </row>
    <row r="34" spans="1:5" ht="18.75">
      <c r="A34" s="173" t="s">
        <v>106</v>
      </c>
      <c r="B34" s="174" t="s">
        <v>127</v>
      </c>
      <c r="C34" s="175">
        <v>5291</v>
      </c>
      <c r="D34" s="175">
        <v>1873.07241</v>
      </c>
      <c r="E34" s="41">
        <f t="shared" si="0"/>
        <v>35.40110395010395</v>
      </c>
    </row>
    <row r="35" spans="1:5" ht="18.75">
      <c r="A35" s="170" t="s">
        <v>107</v>
      </c>
      <c r="B35" s="171" t="s">
        <v>108</v>
      </c>
      <c r="C35" s="172">
        <f>C36</f>
        <v>1083.8</v>
      </c>
      <c r="D35" s="172">
        <f>D36</f>
        <v>541.9</v>
      </c>
      <c r="E35" s="45">
        <f t="shared" si="0"/>
        <v>50</v>
      </c>
    </row>
    <row r="36" spans="1:5" ht="18.75">
      <c r="A36" s="173" t="s">
        <v>109</v>
      </c>
      <c r="B36" s="174" t="s">
        <v>110</v>
      </c>
      <c r="C36" s="175">
        <v>1083.8</v>
      </c>
      <c r="D36" s="175">
        <v>541.9</v>
      </c>
      <c r="E36" s="41">
        <f t="shared" si="0"/>
        <v>50</v>
      </c>
    </row>
    <row r="37" spans="1:5" ht="18.75">
      <c r="A37" s="170" t="s">
        <v>111</v>
      </c>
      <c r="B37" s="171" t="s">
        <v>112</v>
      </c>
      <c r="C37" s="172">
        <f>C38</f>
        <v>428.5</v>
      </c>
      <c r="D37" s="172">
        <f>D38</f>
        <v>116.281</v>
      </c>
      <c r="E37" s="45">
        <f t="shared" si="0"/>
        <v>27.136756126021005</v>
      </c>
    </row>
    <row r="38" spans="1:5" ht="37.5">
      <c r="A38" s="173" t="s">
        <v>113</v>
      </c>
      <c r="B38" s="174" t="s">
        <v>114</v>
      </c>
      <c r="C38" s="175">
        <v>428.5</v>
      </c>
      <c r="D38" s="175">
        <v>116.281</v>
      </c>
      <c r="E38" s="175">
        <f t="shared" si="0"/>
        <v>27.136756126021005</v>
      </c>
    </row>
    <row r="39" spans="1:5" ht="18.75">
      <c r="A39" s="170" t="s">
        <v>115</v>
      </c>
      <c r="B39" s="171" t="s">
        <v>116</v>
      </c>
      <c r="C39" s="172">
        <f>C40</f>
        <v>285</v>
      </c>
      <c r="D39" s="172">
        <f>D40</f>
        <v>94.51419</v>
      </c>
      <c r="E39" s="45">
        <f t="shared" si="0"/>
        <v>33.162873684210524</v>
      </c>
    </row>
    <row r="40" spans="1:5" ht="37.5">
      <c r="A40" s="173" t="s">
        <v>117</v>
      </c>
      <c r="B40" s="174" t="s">
        <v>118</v>
      </c>
      <c r="C40" s="175">
        <v>285</v>
      </c>
      <c r="D40" s="175">
        <v>94.51419</v>
      </c>
      <c r="E40" s="175">
        <f t="shared" si="0"/>
        <v>33.162873684210524</v>
      </c>
    </row>
    <row r="41" spans="1:5" ht="18.75">
      <c r="A41" s="173"/>
      <c r="B41" s="171" t="s">
        <v>128</v>
      </c>
      <c r="C41" s="172">
        <f>C39+C37+C35+C33+C31+C27+C24+C21+C19+C14</f>
        <v>39480.3</v>
      </c>
      <c r="D41" s="172">
        <f>D39+D37+D35+D33+D31+D27+D24+D21+D19+D14</f>
        <v>13594.249520000001</v>
      </c>
      <c r="E41" s="45">
        <f t="shared" si="0"/>
        <v>34.432994480791685</v>
      </c>
    </row>
  </sheetData>
  <mergeCells count="9">
    <mergeCell ref="A6:E6"/>
    <mergeCell ref="E11:E12"/>
    <mergeCell ref="A10:E10"/>
    <mergeCell ref="B5:E5"/>
    <mergeCell ref="A7:E7"/>
    <mergeCell ref="A11:A12"/>
    <mergeCell ref="B11:B12"/>
    <mergeCell ref="C11:C12"/>
    <mergeCell ref="D11:D12"/>
  </mergeCells>
  <printOptions/>
  <pageMargins left="0.7874015748031497" right="0" top="0" bottom="0" header="0.5118110236220472" footer="0.511811023622047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"/>
  <sheetViews>
    <sheetView view="pageBreakPreview" zoomScaleSheetLayoutView="100" workbookViewId="0" topLeftCell="A1">
      <selection activeCell="C8" sqref="C8"/>
    </sheetView>
  </sheetViews>
  <sheetFormatPr defaultColWidth="9.00390625" defaultRowHeight="12.75"/>
  <cols>
    <col min="1" max="3" width="9.125" style="49" customWidth="1"/>
    <col min="4" max="4" width="7.625" style="49" customWidth="1"/>
    <col min="5" max="5" width="42.125" style="49" customWidth="1"/>
    <col min="6" max="6" width="12.00390625" style="49" customWidth="1"/>
    <col min="7" max="7" width="18.625" style="49" customWidth="1"/>
    <col min="8" max="8" width="10.75390625" style="49" customWidth="1"/>
    <col min="9" max="9" width="13.25390625" style="49" customWidth="1"/>
    <col min="10" max="16384" width="9.125" style="49" customWidth="1"/>
  </cols>
  <sheetData>
    <row r="2" spans="1:9" ht="12.75">
      <c r="A2" s="218"/>
      <c r="B2" s="218"/>
      <c r="C2" s="218"/>
      <c r="D2" s="218"/>
      <c r="E2" s="218"/>
      <c r="F2" s="218"/>
      <c r="G2" s="218"/>
      <c r="H2" s="218"/>
      <c r="I2" s="218"/>
    </row>
    <row r="3" spans="1:9" ht="18.75" customHeight="1">
      <c r="A3" s="48"/>
      <c r="D3" s="50"/>
      <c r="E3" s="219" t="s">
        <v>223</v>
      </c>
      <c r="F3" s="220"/>
      <c r="G3" s="220"/>
      <c r="H3" s="51"/>
      <c r="I3" s="51"/>
    </row>
    <row r="4" spans="5:9" ht="18.75" customHeight="1">
      <c r="E4" s="217" t="s">
        <v>63</v>
      </c>
      <c r="F4" s="217"/>
      <c r="G4" s="217"/>
      <c r="H4" s="52"/>
      <c r="I4" s="52"/>
    </row>
    <row r="5" spans="5:9" ht="18.75" customHeight="1">
      <c r="E5" s="217" t="s">
        <v>130</v>
      </c>
      <c r="F5" s="217"/>
      <c r="G5" s="217"/>
      <c r="H5" s="52"/>
      <c r="I5" s="52"/>
    </row>
    <row r="6" spans="5:9" ht="18.75" customHeight="1">
      <c r="E6" s="217" t="s">
        <v>265</v>
      </c>
      <c r="F6" s="220"/>
      <c r="G6" s="220"/>
      <c r="H6" s="51"/>
      <c r="I6" s="51"/>
    </row>
    <row r="7" spans="1:9" ht="18.75" customHeight="1">
      <c r="A7" s="217"/>
      <c r="B7" s="217"/>
      <c r="C7" s="217"/>
      <c r="D7" s="217"/>
      <c r="E7" s="217"/>
      <c r="F7" s="217"/>
      <c r="G7" s="217"/>
      <c r="H7" s="52"/>
      <c r="I7" s="52"/>
    </row>
    <row r="8" spans="5:9" ht="18.75" customHeight="1">
      <c r="E8" s="217"/>
      <c r="F8" s="217"/>
      <c r="G8" s="217"/>
      <c r="H8" s="52"/>
      <c r="I8" s="52"/>
    </row>
    <row r="11" spans="1:9" ht="45" customHeight="1">
      <c r="A11" s="232" t="s">
        <v>239</v>
      </c>
      <c r="B11" s="232"/>
      <c r="C11" s="232"/>
      <c r="D11" s="232"/>
      <c r="E11" s="232"/>
      <c r="F11" s="232"/>
      <c r="G11" s="232"/>
      <c r="H11" s="54"/>
      <c r="I11" s="54"/>
    </row>
    <row r="12" spans="1:9" ht="45" customHeight="1">
      <c r="A12" s="53"/>
      <c r="B12" s="53"/>
      <c r="C12" s="53"/>
      <c r="D12" s="53"/>
      <c r="E12" s="53"/>
      <c r="F12" s="53"/>
      <c r="G12" s="53"/>
      <c r="H12" s="54"/>
      <c r="I12" s="54"/>
    </row>
    <row r="13" ht="12.75">
      <c r="G13" s="55" t="s">
        <v>131</v>
      </c>
    </row>
    <row r="14" spans="1:9" ht="47.25">
      <c r="A14" s="222" t="s">
        <v>132</v>
      </c>
      <c r="B14" s="223"/>
      <c r="C14" s="223"/>
      <c r="D14" s="224"/>
      <c r="E14" s="56" t="s">
        <v>133</v>
      </c>
      <c r="F14" s="56" t="s">
        <v>142</v>
      </c>
      <c r="G14" s="56" t="s">
        <v>240</v>
      </c>
      <c r="H14" s="57"/>
      <c r="I14" s="57"/>
    </row>
    <row r="15" spans="1:9" ht="15.75">
      <c r="A15" s="227">
        <v>1</v>
      </c>
      <c r="B15" s="228"/>
      <c r="C15" s="228"/>
      <c r="D15" s="229"/>
      <c r="E15" s="56">
        <v>2</v>
      </c>
      <c r="F15" s="56">
        <v>3</v>
      </c>
      <c r="G15" s="56">
        <v>4</v>
      </c>
      <c r="H15" s="58"/>
      <c r="I15" s="59"/>
    </row>
    <row r="16" spans="1:9" ht="31.5">
      <c r="A16" s="227" t="s">
        <v>134</v>
      </c>
      <c r="B16" s="228"/>
      <c r="C16" s="228"/>
      <c r="D16" s="229"/>
      <c r="E16" s="60" t="s">
        <v>135</v>
      </c>
      <c r="F16" s="61">
        <v>0</v>
      </c>
      <c r="G16" s="70">
        <v>-5997.02</v>
      </c>
      <c r="H16" s="59"/>
      <c r="I16" s="59"/>
    </row>
    <row r="17" spans="1:9" ht="50.25" customHeight="1">
      <c r="A17" s="222" t="s">
        <v>136</v>
      </c>
      <c r="B17" s="225"/>
      <c r="C17" s="225"/>
      <c r="D17" s="226"/>
      <c r="E17" s="62" t="s">
        <v>137</v>
      </c>
      <c r="F17" s="70">
        <v>-38930.3</v>
      </c>
      <c r="G17" s="70">
        <v>-19591.26769</v>
      </c>
      <c r="H17" s="58"/>
      <c r="I17" s="58"/>
    </row>
    <row r="18" spans="1:9" ht="46.5" customHeight="1">
      <c r="A18" s="222" t="s">
        <v>138</v>
      </c>
      <c r="B18" s="225"/>
      <c r="C18" s="225"/>
      <c r="D18" s="226"/>
      <c r="E18" s="62" t="s">
        <v>139</v>
      </c>
      <c r="F18" s="70">
        <v>39480.3</v>
      </c>
      <c r="G18" s="70">
        <v>13594.24952</v>
      </c>
      <c r="H18" s="59"/>
      <c r="I18" s="59"/>
    </row>
    <row r="19" spans="1:9" ht="33" customHeight="1">
      <c r="A19" s="222" t="s">
        <v>140</v>
      </c>
      <c r="B19" s="225"/>
      <c r="C19" s="225"/>
      <c r="D19" s="226"/>
      <c r="E19" s="62" t="s">
        <v>141</v>
      </c>
      <c r="F19" s="70">
        <v>0</v>
      </c>
      <c r="G19" s="70">
        <f>G17+G18</f>
        <v>-5997.018170000001</v>
      </c>
      <c r="H19" s="58"/>
      <c r="I19" s="58"/>
    </row>
    <row r="20" spans="1:9" ht="19.5" customHeight="1">
      <c r="A20" s="63"/>
      <c r="B20" s="63"/>
      <c r="C20" s="63"/>
      <c r="D20" s="63"/>
      <c r="E20" s="64"/>
      <c r="F20" s="65"/>
      <c r="G20" s="64"/>
      <c r="H20" s="65"/>
      <c r="I20" s="65"/>
    </row>
    <row r="21" spans="1:9" ht="15" customHeight="1">
      <c r="A21" s="66"/>
      <c r="B21" s="66"/>
      <c r="C21" s="66"/>
      <c r="D21" s="66"/>
      <c r="E21" s="66"/>
      <c r="F21" s="67"/>
      <c r="G21" s="67"/>
      <c r="H21" s="67"/>
      <c r="I21" s="67"/>
    </row>
    <row r="22" spans="1:9" ht="15.75" customHeight="1">
      <c r="A22" s="68"/>
      <c r="B22" s="69"/>
      <c r="C22" s="69"/>
      <c r="D22" s="69"/>
      <c r="E22" s="69"/>
      <c r="F22" s="69"/>
      <c r="G22" s="69"/>
      <c r="H22" s="69"/>
      <c r="I22" s="69"/>
    </row>
    <row r="23" spans="1:9" ht="12.75">
      <c r="A23" s="69"/>
      <c r="B23" s="69"/>
      <c r="C23" s="69"/>
      <c r="D23" s="69"/>
      <c r="E23" s="69"/>
      <c r="F23" s="69"/>
      <c r="G23" s="69"/>
      <c r="H23" s="69"/>
      <c r="I23" s="69"/>
    </row>
    <row r="24" spans="1:9" ht="30" customHeight="1">
      <c r="A24" s="221"/>
      <c r="B24" s="221"/>
      <c r="C24" s="221"/>
      <c r="D24" s="221"/>
      <c r="E24" s="221"/>
      <c r="F24" s="221"/>
      <c r="G24" s="221"/>
      <c r="H24" s="221"/>
      <c r="I24" s="221"/>
    </row>
    <row r="25" spans="1:9" ht="21" customHeight="1">
      <c r="A25" s="230"/>
      <c r="B25" s="230"/>
      <c r="C25" s="230"/>
      <c r="D25" s="230"/>
      <c r="E25" s="230"/>
      <c r="F25" s="231"/>
      <c r="G25" s="231"/>
      <c r="H25" s="231"/>
      <c r="I25" s="231"/>
    </row>
    <row r="26" spans="1:9" ht="15.75" customHeight="1">
      <c r="A26" s="230"/>
      <c r="B26" s="230"/>
      <c r="C26" s="230"/>
      <c r="D26" s="230"/>
      <c r="E26" s="230"/>
      <c r="F26" s="231"/>
      <c r="G26" s="231"/>
      <c r="H26" s="231"/>
      <c r="I26" s="231"/>
    </row>
    <row r="27" spans="1:9" ht="12.75">
      <c r="A27" s="69"/>
      <c r="B27" s="69"/>
      <c r="C27" s="69"/>
      <c r="D27" s="69"/>
      <c r="E27" s="69"/>
      <c r="F27" s="69"/>
      <c r="G27" s="69"/>
      <c r="H27" s="69"/>
      <c r="I27" s="69"/>
    </row>
    <row r="28" spans="1:9" ht="18.75">
      <c r="A28" s="68"/>
      <c r="B28" s="69"/>
      <c r="C28" s="69"/>
      <c r="D28" s="69"/>
      <c r="E28" s="69"/>
      <c r="F28" s="69"/>
      <c r="G28" s="69"/>
      <c r="H28" s="69"/>
      <c r="I28" s="69"/>
    </row>
    <row r="29" spans="1:9" ht="12.75">
      <c r="A29" s="69"/>
      <c r="B29" s="69"/>
      <c r="C29" s="69"/>
      <c r="D29" s="69"/>
      <c r="E29" s="69"/>
      <c r="F29" s="69"/>
      <c r="G29" s="69"/>
      <c r="H29" s="69"/>
      <c r="I29" s="69"/>
    </row>
    <row r="30" spans="1:9" ht="29.25" customHeight="1">
      <c r="A30" s="221"/>
      <c r="B30" s="221"/>
      <c r="C30" s="221"/>
      <c r="D30" s="221"/>
      <c r="E30" s="221"/>
      <c r="F30" s="221"/>
      <c r="G30" s="221"/>
      <c r="H30" s="221"/>
      <c r="I30" s="221"/>
    </row>
  </sheetData>
  <mergeCells count="23">
    <mergeCell ref="E6:G6"/>
    <mergeCell ref="A16:D16"/>
    <mergeCell ref="A11:G11"/>
    <mergeCell ref="A7:G7"/>
    <mergeCell ref="E8:G8"/>
    <mergeCell ref="A25:E25"/>
    <mergeCell ref="A26:E26"/>
    <mergeCell ref="F30:G30"/>
    <mergeCell ref="H30:I30"/>
    <mergeCell ref="F25:I25"/>
    <mergeCell ref="F26:I26"/>
    <mergeCell ref="A30:E30"/>
    <mergeCell ref="A24:E24"/>
    <mergeCell ref="A14:D14"/>
    <mergeCell ref="F24:I24"/>
    <mergeCell ref="A17:D17"/>
    <mergeCell ref="A18:D18"/>
    <mergeCell ref="A19:D19"/>
    <mergeCell ref="A15:D15"/>
    <mergeCell ref="E5:G5"/>
    <mergeCell ref="A2:I2"/>
    <mergeCell ref="E4:G4"/>
    <mergeCell ref="E3:G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workbookViewId="0" topLeftCell="A7">
      <selection activeCell="L16" sqref="L16"/>
    </sheetView>
  </sheetViews>
  <sheetFormatPr defaultColWidth="9.00390625" defaultRowHeight="12.75"/>
  <cols>
    <col min="1" max="3" width="9.125" style="86" customWidth="1"/>
    <col min="4" max="4" width="10.75390625" style="86" customWidth="1"/>
    <col min="5" max="5" width="13.875" style="86" customWidth="1"/>
    <col min="6" max="6" width="13.75390625" style="86" customWidth="1"/>
    <col min="7" max="7" width="13.625" style="86" customWidth="1"/>
    <col min="8" max="8" width="11.125" style="86" customWidth="1"/>
    <col min="9" max="16384" width="9.125" style="86" customWidth="1"/>
  </cols>
  <sheetData>
    <row r="1" spans="1:10" s="33" customFormat="1" ht="15.75">
      <c r="A1" s="30"/>
      <c r="E1" s="35"/>
      <c r="H1" s="35"/>
      <c r="I1" s="35"/>
      <c r="J1" s="34" t="s">
        <v>224</v>
      </c>
    </row>
    <row r="2" spans="1:10" ht="18">
      <c r="A2" s="1"/>
      <c r="E2" s="29"/>
      <c r="I2" s="25"/>
      <c r="J2" s="35" t="s">
        <v>63</v>
      </c>
    </row>
    <row r="3" spans="1:10" s="33" customFormat="1" ht="15.75">
      <c r="A3" s="30"/>
      <c r="E3" s="36"/>
      <c r="J3" s="35" t="s">
        <v>64</v>
      </c>
    </row>
    <row r="4" spans="1:10" s="33" customFormat="1" ht="15.75">
      <c r="A4" s="30"/>
      <c r="E4" s="36"/>
      <c r="J4" s="35" t="s">
        <v>263</v>
      </c>
    </row>
    <row r="5" spans="6:7" ht="18.75">
      <c r="F5" s="87"/>
      <c r="G5" s="113"/>
    </row>
    <row r="6" spans="4:8" ht="18.75">
      <c r="D6" s="240"/>
      <c r="E6" s="240"/>
      <c r="F6" s="240"/>
      <c r="G6" s="240"/>
      <c r="H6" s="240"/>
    </row>
    <row r="7" spans="1:10" ht="18.75" customHeight="1">
      <c r="A7" s="252" t="s">
        <v>241</v>
      </c>
      <c r="B7" s="252"/>
      <c r="C7" s="252"/>
      <c r="D7" s="252"/>
      <c r="E7" s="252"/>
      <c r="F7" s="252"/>
      <c r="G7" s="252"/>
      <c r="H7" s="252"/>
      <c r="I7" s="252"/>
      <c r="J7" s="252"/>
    </row>
    <row r="8" spans="1:10" ht="49.5" customHeight="1">
      <c r="A8" s="252"/>
      <c r="B8" s="252"/>
      <c r="C8" s="252"/>
      <c r="D8" s="252"/>
      <c r="E8" s="252"/>
      <c r="F8" s="252"/>
      <c r="G8" s="252"/>
      <c r="H8" s="252"/>
      <c r="I8" s="252"/>
      <c r="J8" s="252"/>
    </row>
    <row r="10" ht="13.5" thickBot="1"/>
    <row r="11" spans="1:10" ht="110.25">
      <c r="A11" s="248" t="s">
        <v>143</v>
      </c>
      <c r="B11" s="249"/>
      <c r="C11" s="249"/>
      <c r="D11" s="250"/>
      <c r="E11" s="88" t="s">
        <v>144</v>
      </c>
      <c r="F11" s="88" t="s">
        <v>145</v>
      </c>
      <c r="G11" s="88" t="s">
        <v>146</v>
      </c>
      <c r="H11" s="96" t="s">
        <v>147</v>
      </c>
      <c r="I11" s="97" t="s">
        <v>237</v>
      </c>
      <c r="J11" s="98" t="s">
        <v>242</v>
      </c>
    </row>
    <row r="12" spans="1:10" ht="31.5" customHeight="1">
      <c r="A12" s="245" t="s">
        <v>148</v>
      </c>
      <c r="B12" s="246"/>
      <c r="C12" s="246"/>
      <c r="D12" s="247"/>
      <c r="E12" s="89"/>
      <c r="F12" s="89"/>
      <c r="G12" s="89"/>
      <c r="H12" s="181">
        <f>H13</f>
        <v>4630</v>
      </c>
      <c r="I12" s="181">
        <f>I13</f>
        <v>4</v>
      </c>
      <c r="J12" s="194">
        <f>I12/H12*100</f>
        <v>0.08639308855291576</v>
      </c>
    </row>
    <row r="13" spans="1:10" ht="15.75">
      <c r="A13" s="237" t="s">
        <v>149</v>
      </c>
      <c r="B13" s="238"/>
      <c r="C13" s="238"/>
      <c r="D13" s="239"/>
      <c r="E13" s="90"/>
      <c r="F13" s="90"/>
      <c r="G13" s="90"/>
      <c r="H13" s="182">
        <f>H15+H16+H17+H18</f>
        <v>4630</v>
      </c>
      <c r="I13" s="182">
        <f>I15+I16+I17+I18</f>
        <v>4</v>
      </c>
      <c r="J13" s="188">
        <f>I13*100/H13</f>
        <v>0.08639308855291576</v>
      </c>
    </row>
    <row r="14" spans="1:10" ht="15.75">
      <c r="A14" s="233" t="s">
        <v>98</v>
      </c>
      <c r="B14" s="234"/>
      <c r="C14" s="234"/>
      <c r="D14" s="235"/>
      <c r="E14" s="91" t="s">
        <v>97</v>
      </c>
      <c r="F14" s="90"/>
      <c r="G14" s="90"/>
      <c r="H14" s="183"/>
      <c r="I14" s="184"/>
      <c r="J14" s="184"/>
    </row>
    <row r="15" spans="1:10" ht="37.5" customHeight="1">
      <c r="A15" s="241" t="s">
        <v>150</v>
      </c>
      <c r="B15" s="242"/>
      <c r="C15" s="242"/>
      <c r="D15" s="243"/>
      <c r="E15" s="185" t="s">
        <v>97</v>
      </c>
      <c r="F15" s="89">
        <v>1020102</v>
      </c>
      <c r="G15" s="185" t="s">
        <v>151</v>
      </c>
      <c r="H15" s="186">
        <v>1000</v>
      </c>
      <c r="I15" s="187">
        <v>0</v>
      </c>
      <c r="J15" s="188">
        <f>I15*100/H15</f>
        <v>0</v>
      </c>
    </row>
    <row r="16" spans="1:10" ht="33" customHeight="1">
      <c r="A16" s="241" t="s">
        <v>261</v>
      </c>
      <c r="B16" s="242"/>
      <c r="C16" s="242"/>
      <c r="D16" s="243"/>
      <c r="E16" s="185" t="s">
        <v>97</v>
      </c>
      <c r="F16" s="89">
        <v>1020102</v>
      </c>
      <c r="G16" s="185" t="s">
        <v>151</v>
      </c>
      <c r="H16" s="186">
        <v>100</v>
      </c>
      <c r="I16" s="187">
        <v>0</v>
      </c>
      <c r="J16" s="188">
        <f>I16*100/H16</f>
        <v>0</v>
      </c>
    </row>
    <row r="17" spans="1:10" ht="51" customHeight="1">
      <c r="A17" s="241" t="s">
        <v>262</v>
      </c>
      <c r="B17" s="242"/>
      <c r="C17" s="242"/>
      <c r="D17" s="243"/>
      <c r="E17" s="185" t="s">
        <v>97</v>
      </c>
      <c r="F17" s="89">
        <v>1020102</v>
      </c>
      <c r="G17" s="185" t="s">
        <v>151</v>
      </c>
      <c r="H17" s="186">
        <v>730</v>
      </c>
      <c r="I17" s="187">
        <v>0</v>
      </c>
      <c r="J17" s="188">
        <f>I17*100/H17</f>
        <v>0</v>
      </c>
    </row>
    <row r="18" spans="1:10" ht="48" customHeight="1" thickBot="1">
      <c r="A18" s="241" t="s">
        <v>152</v>
      </c>
      <c r="B18" s="242"/>
      <c r="C18" s="242"/>
      <c r="D18" s="243"/>
      <c r="E18" s="189" t="s">
        <v>97</v>
      </c>
      <c r="F18" s="190">
        <v>1020102</v>
      </c>
      <c r="G18" s="189" t="s">
        <v>151</v>
      </c>
      <c r="H18" s="191">
        <v>2800</v>
      </c>
      <c r="I18" s="187">
        <v>4</v>
      </c>
      <c r="J18" s="188">
        <f>I18*100/H18</f>
        <v>0.14285714285714285</v>
      </c>
    </row>
    <row r="19" spans="1:8" ht="30" customHeight="1">
      <c r="A19" s="244"/>
      <c r="B19" s="244"/>
      <c r="C19" s="244"/>
      <c r="D19" s="244"/>
      <c r="E19" s="244"/>
      <c r="F19" s="244"/>
      <c r="G19" s="244"/>
      <c r="H19" s="244"/>
    </row>
    <row r="20" spans="1:8" ht="21" customHeight="1">
      <c r="A20" s="251"/>
      <c r="B20" s="251"/>
      <c r="C20" s="251"/>
      <c r="D20" s="251"/>
      <c r="E20" s="251"/>
      <c r="F20" s="236"/>
      <c r="G20" s="236"/>
      <c r="H20" s="236"/>
    </row>
    <row r="21" spans="1:8" ht="15.75" customHeight="1">
      <c r="A21" s="251"/>
      <c r="B21" s="251"/>
      <c r="C21" s="251"/>
      <c r="D21" s="251"/>
      <c r="E21" s="251"/>
      <c r="F21" s="236"/>
      <c r="G21" s="236"/>
      <c r="H21" s="236"/>
    </row>
    <row r="22" spans="1:8" ht="12.75">
      <c r="A22" s="94"/>
      <c r="B22" s="94"/>
      <c r="C22" s="94"/>
      <c r="D22" s="94"/>
      <c r="E22" s="94"/>
      <c r="F22" s="94"/>
      <c r="G22" s="94"/>
      <c r="H22" s="94"/>
    </row>
    <row r="23" spans="1:8" ht="18.75">
      <c r="A23" s="95"/>
      <c r="B23" s="94"/>
      <c r="C23" s="94"/>
      <c r="D23" s="94"/>
      <c r="E23" s="94"/>
      <c r="F23" s="94"/>
      <c r="G23" s="94"/>
      <c r="H23" s="94"/>
    </row>
    <row r="24" spans="1:8" ht="12.75">
      <c r="A24" s="94"/>
      <c r="B24" s="94"/>
      <c r="C24" s="94"/>
      <c r="D24" s="94"/>
      <c r="E24" s="94"/>
      <c r="F24" s="94"/>
      <c r="G24" s="94"/>
      <c r="H24" s="94"/>
    </row>
    <row r="25" spans="1:8" ht="29.25" customHeight="1">
      <c r="A25" s="244"/>
      <c r="B25" s="244"/>
      <c r="C25" s="244"/>
      <c r="D25" s="244"/>
      <c r="E25" s="244"/>
      <c r="F25" s="244"/>
      <c r="G25" s="244"/>
      <c r="H25" s="92"/>
    </row>
    <row r="26" spans="1:8" ht="15.75">
      <c r="A26" s="251"/>
      <c r="B26" s="251"/>
      <c r="C26" s="251"/>
      <c r="D26" s="251"/>
      <c r="E26" s="251"/>
      <c r="F26" s="236"/>
      <c r="G26" s="236"/>
      <c r="H26" s="93"/>
    </row>
    <row r="27" spans="1:8" ht="12.75">
      <c r="A27" s="94"/>
      <c r="B27" s="94"/>
      <c r="C27" s="94"/>
      <c r="D27" s="94"/>
      <c r="E27" s="94"/>
      <c r="F27" s="94"/>
      <c r="G27" s="94"/>
      <c r="H27" s="94"/>
    </row>
  </sheetData>
  <sheetProtection/>
  <mergeCells count="20">
    <mergeCell ref="A11:D11"/>
    <mergeCell ref="A26:E26"/>
    <mergeCell ref="A7:J8"/>
    <mergeCell ref="A20:E20"/>
    <mergeCell ref="A21:E21"/>
    <mergeCell ref="F20:H20"/>
    <mergeCell ref="F21:H21"/>
    <mergeCell ref="A16:D16"/>
    <mergeCell ref="A17:D17"/>
    <mergeCell ref="F19:H19"/>
    <mergeCell ref="A14:D14"/>
    <mergeCell ref="F26:G26"/>
    <mergeCell ref="A13:D13"/>
    <mergeCell ref="D6:H6"/>
    <mergeCell ref="A15:D15"/>
    <mergeCell ref="A25:E25"/>
    <mergeCell ref="F25:G25"/>
    <mergeCell ref="A19:E19"/>
    <mergeCell ref="A12:D12"/>
    <mergeCell ref="A18:D1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view="pageBreakPreview" zoomScale="80" zoomScaleNormal="80" zoomScaleSheetLayoutView="80" workbookViewId="0" topLeftCell="A50">
      <selection activeCell="I70" sqref="I70"/>
    </sheetView>
  </sheetViews>
  <sheetFormatPr defaultColWidth="9.00390625" defaultRowHeight="12.75"/>
  <cols>
    <col min="1" max="1" width="71.00390625" style="0" customWidth="1"/>
    <col min="2" max="2" width="10.375" style="0" customWidth="1"/>
    <col min="3" max="3" width="10.875" style="0" customWidth="1"/>
    <col min="4" max="4" width="11.75390625" style="0" customWidth="1"/>
    <col min="5" max="5" width="12.375" style="0" customWidth="1"/>
    <col min="6" max="6" width="10.625" style="0" customWidth="1"/>
    <col min="7" max="7" width="14.75390625" style="0" customWidth="1"/>
    <col min="8" max="8" width="12.25390625" style="0" customWidth="1"/>
    <col min="9" max="9" width="11.375" style="117" customWidth="1"/>
  </cols>
  <sheetData>
    <row r="1" spans="1:8" s="33" customFormat="1" ht="15.75">
      <c r="A1" s="30"/>
      <c r="B1" s="35"/>
      <c r="E1" s="35"/>
      <c r="G1" s="35"/>
      <c r="H1" s="34" t="s">
        <v>225</v>
      </c>
    </row>
    <row r="2" spans="1:9" ht="18">
      <c r="A2" s="1"/>
      <c r="E2" s="29"/>
      <c r="G2" s="25"/>
      <c r="H2" s="35" t="s">
        <v>63</v>
      </c>
      <c r="I2"/>
    </row>
    <row r="3" spans="1:8" s="33" customFormat="1" ht="15.75">
      <c r="A3" s="30"/>
      <c r="E3" s="36"/>
      <c r="H3" s="35" t="s">
        <v>64</v>
      </c>
    </row>
    <row r="4" spans="1:8" s="33" customFormat="1" ht="15.75">
      <c r="A4" s="30"/>
      <c r="E4" s="36"/>
      <c r="H4" s="35" t="s">
        <v>263</v>
      </c>
    </row>
    <row r="5" spans="1:5" s="33" customFormat="1" ht="15.75">
      <c r="A5" s="30"/>
      <c r="B5" s="38" t="s">
        <v>65</v>
      </c>
      <c r="C5" s="38"/>
      <c r="D5" s="38"/>
      <c r="E5" s="38"/>
    </row>
    <row r="6" spans="1:9" s="33" customFormat="1" ht="15.75">
      <c r="A6" s="254" t="s">
        <v>74</v>
      </c>
      <c r="B6" s="254"/>
      <c r="C6" s="254"/>
      <c r="D6" s="254"/>
      <c r="E6" s="254"/>
      <c r="F6" s="254"/>
      <c r="G6" s="254"/>
      <c r="H6" s="254"/>
      <c r="I6" s="254"/>
    </row>
    <row r="7" spans="1:9" s="33" customFormat="1" ht="15.75">
      <c r="A7" s="205" t="s">
        <v>243</v>
      </c>
      <c r="B7" s="205"/>
      <c r="C7" s="205"/>
      <c r="D7" s="205"/>
      <c r="E7" s="205"/>
      <c r="F7" s="205"/>
      <c r="G7" s="205"/>
      <c r="H7" s="205"/>
      <c r="I7" s="205"/>
    </row>
    <row r="8" spans="1:9" ht="37.5">
      <c r="A8" s="6"/>
      <c r="B8" s="6"/>
      <c r="C8" s="6"/>
      <c r="D8" s="6"/>
      <c r="E8" s="6"/>
      <c r="F8" s="6"/>
      <c r="G8" s="6"/>
      <c r="I8" s="99" t="s">
        <v>153</v>
      </c>
    </row>
    <row r="9" spans="1:9" ht="16.5" customHeight="1">
      <c r="A9" s="253" t="s">
        <v>73</v>
      </c>
      <c r="B9" s="253" t="s">
        <v>154</v>
      </c>
      <c r="C9" s="253" t="s">
        <v>155</v>
      </c>
      <c r="D9" s="253" t="s">
        <v>156</v>
      </c>
      <c r="E9" s="253" t="s">
        <v>157</v>
      </c>
      <c r="F9" s="253" t="s">
        <v>158</v>
      </c>
      <c r="G9" s="257" t="s">
        <v>129</v>
      </c>
      <c r="H9" s="255" t="s">
        <v>237</v>
      </c>
      <c r="I9" s="256" t="s">
        <v>238</v>
      </c>
    </row>
    <row r="10" spans="1:9" ht="68.25" customHeight="1">
      <c r="A10" s="253"/>
      <c r="B10" s="253"/>
      <c r="C10" s="253"/>
      <c r="D10" s="253"/>
      <c r="E10" s="253"/>
      <c r="F10" s="253"/>
      <c r="G10" s="257"/>
      <c r="H10" s="255"/>
      <c r="I10" s="256"/>
    </row>
    <row r="11" spans="1:9" ht="19.5" customHeight="1">
      <c r="A11" s="100">
        <v>1</v>
      </c>
      <c r="B11" s="100">
        <v>2</v>
      </c>
      <c r="C11" s="100">
        <v>3</v>
      </c>
      <c r="D11" s="100">
        <v>4</v>
      </c>
      <c r="E11" s="100">
        <v>5</v>
      </c>
      <c r="F11" s="100">
        <v>6</v>
      </c>
      <c r="G11" s="100">
        <v>7</v>
      </c>
      <c r="H11" s="100">
        <v>8</v>
      </c>
      <c r="I11" s="120">
        <v>9</v>
      </c>
    </row>
    <row r="12" spans="1:9" ht="63.75" customHeight="1">
      <c r="A12" s="101" t="s">
        <v>159</v>
      </c>
      <c r="B12" s="102">
        <v>941</v>
      </c>
      <c r="C12" s="100"/>
      <c r="D12" s="100"/>
      <c r="E12" s="100"/>
      <c r="F12" s="100"/>
      <c r="G12" s="110">
        <f>G70</f>
        <v>27678.499999999996</v>
      </c>
      <c r="H12" s="110">
        <f>H70</f>
        <v>6129.49852</v>
      </c>
      <c r="I12" s="119">
        <f>H12/G12*100</f>
        <v>22.14534212475387</v>
      </c>
    </row>
    <row r="13" spans="1:9" ht="18.75">
      <c r="A13" s="43" t="s">
        <v>77</v>
      </c>
      <c r="B13" s="43">
        <v>941</v>
      </c>
      <c r="C13" s="103" t="s">
        <v>160</v>
      </c>
      <c r="D13" s="103"/>
      <c r="E13" s="103"/>
      <c r="F13" s="103"/>
      <c r="G13" s="193">
        <f>G14+G18</f>
        <v>5553.4</v>
      </c>
      <c r="H13" s="193">
        <f>H14+H18</f>
        <v>2431.59447</v>
      </c>
      <c r="I13" s="23">
        <f aca="true" t="shared" si="0" ref="I13:I70">H13/G13*100</f>
        <v>43.78568930745129</v>
      </c>
    </row>
    <row r="14" spans="1:9" ht="42" customHeight="1">
      <c r="A14" s="104" t="s">
        <v>161</v>
      </c>
      <c r="B14" s="104">
        <v>941</v>
      </c>
      <c r="C14" s="105" t="s">
        <v>160</v>
      </c>
      <c r="D14" s="105" t="s">
        <v>162</v>
      </c>
      <c r="E14" s="105"/>
      <c r="F14" s="105"/>
      <c r="G14" s="111">
        <v>687</v>
      </c>
      <c r="H14" s="111">
        <v>288.24618</v>
      </c>
      <c r="I14" s="118">
        <f t="shared" si="0"/>
        <v>41.95723144104803</v>
      </c>
    </row>
    <row r="15" spans="1:9" ht="54" customHeight="1">
      <c r="A15" s="42" t="s">
        <v>163</v>
      </c>
      <c r="B15" s="42">
        <v>941</v>
      </c>
      <c r="C15" s="106" t="s">
        <v>160</v>
      </c>
      <c r="D15" s="106" t="s">
        <v>162</v>
      </c>
      <c r="E15" s="106" t="s">
        <v>164</v>
      </c>
      <c r="F15" s="106"/>
      <c r="G15" s="46">
        <f>G14</f>
        <v>687</v>
      </c>
      <c r="H15" s="46">
        <f>H14</f>
        <v>288.24618</v>
      </c>
      <c r="I15" s="24">
        <f t="shared" si="0"/>
        <v>41.95723144104803</v>
      </c>
    </row>
    <row r="16" spans="1:9" ht="18.75" customHeight="1">
      <c r="A16" s="42" t="s">
        <v>165</v>
      </c>
      <c r="B16" s="42">
        <v>941</v>
      </c>
      <c r="C16" s="106" t="s">
        <v>160</v>
      </c>
      <c r="D16" s="106" t="s">
        <v>162</v>
      </c>
      <c r="E16" s="106" t="s">
        <v>166</v>
      </c>
      <c r="F16" s="106"/>
      <c r="G16" s="46">
        <f>G14</f>
        <v>687</v>
      </c>
      <c r="H16" s="46">
        <f>H14</f>
        <v>288.24618</v>
      </c>
      <c r="I16" s="116">
        <f t="shared" si="0"/>
        <v>41.95723144104803</v>
      </c>
    </row>
    <row r="17" spans="1:9" ht="21" customHeight="1">
      <c r="A17" s="42" t="s">
        <v>167</v>
      </c>
      <c r="B17" s="42">
        <v>941</v>
      </c>
      <c r="C17" s="106" t="s">
        <v>160</v>
      </c>
      <c r="D17" s="106" t="s">
        <v>162</v>
      </c>
      <c r="E17" s="106" t="s">
        <v>166</v>
      </c>
      <c r="F17" s="106" t="s">
        <v>168</v>
      </c>
      <c r="G17" s="46">
        <f>G14</f>
        <v>687</v>
      </c>
      <c r="H17" s="46">
        <f>H14</f>
        <v>288.24618</v>
      </c>
      <c r="I17" s="116">
        <f t="shared" si="0"/>
        <v>41.95723144104803</v>
      </c>
    </row>
    <row r="18" spans="1:9" ht="54.75" customHeight="1">
      <c r="A18" s="104" t="s">
        <v>120</v>
      </c>
      <c r="B18" s="42">
        <v>941</v>
      </c>
      <c r="C18" s="105" t="s">
        <v>160</v>
      </c>
      <c r="D18" s="105" t="s">
        <v>169</v>
      </c>
      <c r="E18" s="105"/>
      <c r="F18" s="105"/>
      <c r="G18" s="111">
        <f aca="true" t="shared" si="1" ref="G18:H20">G19</f>
        <v>4866.4</v>
      </c>
      <c r="H18" s="111">
        <f t="shared" si="1"/>
        <v>2143.34829</v>
      </c>
      <c r="I18" s="118">
        <f t="shared" si="0"/>
        <v>44.04381657899063</v>
      </c>
    </row>
    <row r="19" spans="1:9" ht="56.25" customHeight="1">
      <c r="A19" s="42" t="s">
        <v>163</v>
      </c>
      <c r="B19" s="42">
        <v>941</v>
      </c>
      <c r="C19" s="106" t="s">
        <v>160</v>
      </c>
      <c r="D19" s="106" t="s">
        <v>169</v>
      </c>
      <c r="E19" s="106" t="s">
        <v>164</v>
      </c>
      <c r="F19" s="106"/>
      <c r="G19" s="46">
        <f t="shared" si="1"/>
        <v>4866.4</v>
      </c>
      <c r="H19" s="46">
        <f t="shared" si="1"/>
        <v>2143.34829</v>
      </c>
      <c r="I19" s="116">
        <f t="shared" si="0"/>
        <v>44.04381657899063</v>
      </c>
    </row>
    <row r="20" spans="1:9" ht="17.25" customHeight="1">
      <c r="A20" s="42" t="s">
        <v>170</v>
      </c>
      <c r="B20" s="42">
        <v>941</v>
      </c>
      <c r="C20" s="106" t="s">
        <v>160</v>
      </c>
      <c r="D20" s="106" t="s">
        <v>169</v>
      </c>
      <c r="E20" s="106" t="s">
        <v>171</v>
      </c>
      <c r="F20" s="106"/>
      <c r="G20" s="46">
        <f t="shared" si="1"/>
        <v>4866.4</v>
      </c>
      <c r="H20" s="46">
        <f t="shared" si="1"/>
        <v>2143.34829</v>
      </c>
      <c r="I20" s="116">
        <f t="shared" si="0"/>
        <v>44.04381657899063</v>
      </c>
    </row>
    <row r="21" spans="1:9" ht="18" customHeight="1">
      <c r="A21" s="42" t="s">
        <v>167</v>
      </c>
      <c r="B21" s="42">
        <v>941</v>
      </c>
      <c r="C21" s="106" t="s">
        <v>160</v>
      </c>
      <c r="D21" s="106" t="s">
        <v>169</v>
      </c>
      <c r="E21" s="106" t="s">
        <v>171</v>
      </c>
      <c r="F21" s="106" t="s">
        <v>168</v>
      </c>
      <c r="G21" s="46">
        <v>4866.4</v>
      </c>
      <c r="H21" s="46">
        <v>2143.34829</v>
      </c>
      <c r="I21" s="116">
        <f t="shared" si="0"/>
        <v>44.04381657899063</v>
      </c>
    </row>
    <row r="22" spans="1:9" ht="18" customHeight="1">
      <c r="A22" s="43" t="s">
        <v>87</v>
      </c>
      <c r="B22" s="43">
        <v>941</v>
      </c>
      <c r="C22" s="103" t="s">
        <v>172</v>
      </c>
      <c r="D22" s="103"/>
      <c r="E22" s="103"/>
      <c r="F22" s="103"/>
      <c r="G22" s="44">
        <f>G23</f>
        <v>168.8</v>
      </c>
      <c r="H22" s="44">
        <f>H23</f>
        <v>15.5</v>
      </c>
      <c r="I22" s="44">
        <f t="shared" si="0"/>
        <v>9.182464454976301</v>
      </c>
    </row>
    <row r="23" spans="1:9" ht="18" customHeight="1">
      <c r="A23" s="104" t="s">
        <v>123</v>
      </c>
      <c r="B23" s="42">
        <v>941</v>
      </c>
      <c r="C23" s="105" t="s">
        <v>172</v>
      </c>
      <c r="D23" s="105" t="s">
        <v>173</v>
      </c>
      <c r="E23" s="105"/>
      <c r="F23" s="105"/>
      <c r="G23" s="111">
        <f>G25</f>
        <v>168.8</v>
      </c>
      <c r="H23" s="111">
        <f>H25</f>
        <v>15.5</v>
      </c>
      <c r="I23" s="116">
        <f t="shared" si="0"/>
        <v>9.182464454976301</v>
      </c>
    </row>
    <row r="24" spans="1:9" ht="57" customHeight="1">
      <c r="A24" s="42" t="s">
        <v>174</v>
      </c>
      <c r="B24" s="42">
        <v>941</v>
      </c>
      <c r="C24" s="106" t="s">
        <v>172</v>
      </c>
      <c r="D24" s="106" t="s">
        <v>173</v>
      </c>
      <c r="E24" s="106" t="s">
        <v>175</v>
      </c>
      <c r="F24" s="106"/>
      <c r="G24" s="46">
        <f>G22</f>
        <v>168.8</v>
      </c>
      <c r="H24" s="46">
        <f>H22</f>
        <v>15.5</v>
      </c>
      <c r="I24" s="111">
        <f t="shared" si="0"/>
        <v>9.182464454976301</v>
      </c>
    </row>
    <row r="25" spans="1:9" ht="18" customHeight="1">
      <c r="A25" s="42" t="s">
        <v>167</v>
      </c>
      <c r="B25" s="42">
        <v>941</v>
      </c>
      <c r="C25" s="106" t="s">
        <v>172</v>
      </c>
      <c r="D25" s="106" t="s">
        <v>173</v>
      </c>
      <c r="E25" s="106" t="s">
        <v>175</v>
      </c>
      <c r="F25" s="106" t="s">
        <v>168</v>
      </c>
      <c r="G25" s="46">
        <v>168.8</v>
      </c>
      <c r="H25" s="111">
        <v>15.5</v>
      </c>
      <c r="I25" s="116">
        <f t="shared" si="0"/>
        <v>9.182464454976301</v>
      </c>
    </row>
    <row r="26" spans="1:9" ht="23.25" customHeight="1">
      <c r="A26" s="43" t="s">
        <v>90</v>
      </c>
      <c r="B26" s="43">
        <v>941</v>
      </c>
      <c r="C26" s="103" t="s">
        <v>169</v>
      </c>
      <c r="D26" s="103"/>
      <c r="E26" s="103"/>
      <c r="F26" s="107"/>
      <c r="G26" s="44">
        <f>G27</f>
        <v>1896</v>
      </c>
      <c r="H26" s="44">
        <f>H27</f>
        <v>211.39252</v>
      </c>
      <c r="I26" s="115">
        <f t="shared" si="0"/>
        <v>11.149394514767932</v>
      </c>
    </row>
    <row r="27" spans="1:9" ht="23.25" customHeight="1">
      <c r="A27" s="104" t="s">
        <v>125</v>
      </c>
      <c r="B27" s="42">
        <v>941</v>
      </c>
      <c r="C27" s="105" t="s">
        <v>169</v>
      </c>
      <c r="D27" s="105" t="s">
        <v>176</v>
      </c>
      <c r="E27" s="105"/>
      <c r="F27" s="105"/>
      <c r="G27" s="111">
        <v>1896</v>
      </c>
      <c r="H27" s="111">
        <v>211.39252</v>
      </c>
      <c r="I27" s="116">
        <f t="shared" si="0"/>
        <v>11.149394514767932</v>
      </c>
    </row>
    <row r="28" spans="1:9" ht="23.25" customHeight="1">
      <c r="A28" s="108" t="s">
        <v>177</v>
      </c>
      <c r="B28" s="42">
        <v>941</v>
      </c>
      <c r="C28" s="106" t="s">
        <v>169</v>
      </c>
      <c r="D28" s="106" t="s">
        <v>176</v>
      </c>
      <c r="E28" s="106" t="s">
        <v>178</v>
      </c>
      <c r="F28" s="106"/>
      <c r="G28" s="46">
        <f aca="true" t="shared" si="2" ref="G28:H30">G27</f>
        <v>1896</v>
      </c>
      <c r="H28" s="46">
        <f t="shared" si="2"/>
        <v>211.39252</v>
      </c>
      <c r="I28" s="116">
        <f t="shared" si="0"/>
        <v>11.149394514767932</v>
      </c>
    </row>
    <row r="29" spans="1:9" ht="23.25" customHeight="1">
      <c r="A29" s="108" t="s">
        <v>179</v>
      </c>
      <c r="B29" s="42">
        <v>941</v>
      </c>
      <c r="C29" s="106" t="s">
        <v>169</v>
      </c>
      <c r="D29" s="106" t="s">
        <v>176</v>
      </c>
      <c r="E29" s="106" t="s">
        <v>180</v>
      </c>
      <c r="F29" s="106"/>
      <c r="G29" s="46">
        <f t="shared" si="2"/>
        <v>1896</v>
      </c>
      <c r="H29" s="46">
        <f t="shared" si="2"/>
        <v>211.39252</v>
      </c>
      <c r="I29" s="116">
        <f t="shared" si="0"/>
        <v>11.149394514767932</v>
      </c>
    </row>
    <row r="30" spans="1:9" ht="23.25" customHeight="1">
      <c r="A30" s="42" t="s">
        <v>167</v>
      </c>
      <c r="B30" s="42">
        <v>941</v>
      </c>
      <c r="C30" s="106" t="s">
        <v>169</v>
      </c>
      <c r="D30" s="106" t="s">
        <v>176</v>
      </c>
      <c r="E30" s="106" t="s">
        <v>180</v>
      </c>
      <c r="F30" s="106" t="s">
        <v>168</v>
      </c>
      <c r="G30" s="46">
        <f t="shared" si="2"/>
        <v>1896</v>
      </c>
      <c r="H30" s="46">
        <f t="shared" si="2"/>
        <v>211.39252</v>
      </c>
      <c r="I30" s="116">
        <f t="shared" si="0"/>
        <v>11.149394514767932</v>
      </c>
    </row>
    <row r="31" spans="1:9" ht="18.75">
      <c r="A31" s="43" t="s">
        <v>94</v>
      </c>
      <c r="B31" s="43">
        <v>941</v>
      </c>
      <c r="C31" s="103" t="s">
        <v>181</v>
      </c>
      <c r="D31" s="109"/>
      <c r="E31" s="109"/>
      <c r="F31" s="109"/>
      <c r="G31" s="44">
        <f>G32+G36+G43</f>
        <v>14159.3</v>
      </c>
      <c r="H31" s="44">
        <f>H32+H36+H43</f>
        <v>1418.26993</v>
      </c>
      <c r="I31" s="115">
        <f t="shared" si="0"/>
        <v>10.016525746329268</v>
      </c>
    </row>
    <row r="32" spans="1:9" ht="18.75">
      <c r="A32" s="104" t="s">
        <v>96</v>
      </c>
      <c r="B32" s="42">
        <v>941</v>
      </c>
      <c r="C32" s="105" t="s">
        <v>181</v>
      </c>
      <c r="D32" s="105" t="s">
        <v>160</v>
      </c>
      <c r="E32" s="105"/>
      <c r="F32" s="105"/>
      <c r="G32" s="111">
        <f>G33</f>
        <v>1460.6</v>
      </c>
      <c r="H32" s="111">
        <f>H33</f>
        <v>160</v>
      </c>
      <c r="I32" s="116">
        <f t="shared" si="0"/>
        <v>10.954402300424483</v>
      </c>
    </row>
    <row r="33" spans="1:9" ht="18.75">
      <c r="A33" s="42" t="s">
        <v>182</v>
      </c>
      <c r="B33" s="42">
        <v>941</v>
      </c>
      <c r="C33" s="106" t="s">
        <v>181</v>
      </c>
      <c r="D33" s="106" t="s">
        <v>160</v>
      </c>
      <c r="E33" s="106" t="s">
        <v>183</v>
      </c>
      <c r="F33" s="106"/>
      <c r="G33" s="46">
        <f>G34</f>
        <v>1460.6</v>
      </c>
      <c r="H33" s="46">
        <f>H34</f>
        <v>160</v>
      </c>
      <c r="I33" s="116">
        <f t="shared" si="0"/>
        <v>10.954402300424483</v>
      </c>
    </row>
    <row r="34" spans="1:9" ht="56.25">
      <c r="A34" s="42" t="s">
        <v>184</v>
      </c>
      <c r="B34" s="42">
        <v>941</v>
      </c>
      <c r="C34" s="106" t="s">
        <v>181</v>
      </c>
      <c r="D34" s="106" t="s">
        <v>160</v>
      </c>
      <c r="E34" s="106" t="s">
        <v>185</v>
      </c>
      <c r="F34" s="106"/>
      <c r="G34" s="46">
        <v>1460.6</v>
      </c>
      <c r="H34" s="46">
        <v>160</v>
      </c>
      <c r="I34" s="116">
        <f t="shared" si="0"/>
        <v>10.954402300424483</v>
      </c>
    </row>
    <row r="35" spans="1:9" ht="24.75" customHeight="1">
      <c r="A35" s="42" t="s">
        <v>167</v>
      </c>
      <c r="B35" s="42">
        <v>941</v>
      </c>
      <c r="C35" s="106" t="s">
        <v>181</v>
      </c>
      <c r="D35" s="106" t="s">
        <v>160</v>
      </c>
      <c r="E35" s="106" t="s">
        <v>185</v>
      </c>
      <c r="F35" s="106" t="s">
        <v>168</v>
      </c>
      <c r="G35" s="46">
        <f>G34</f>
        <v>1460.6</v>
      </c>
      <c r="H35" s="46">
        <f>H34</f>
        <v>160</v>
      </c>
      <c r="I35" s="116">
        <f t="shared" si="0"/>
        <v>10.954402300424483</v>
      </c>
    </row>
    <row r="36" spans="1:9" ht="18.75">
      <c r="A36" s="104" t="s">
        <v>98</v>
      </c>
      <c r="B36" s="42">
        <v>941</v>
      </c>
      <c r="C36" s="105" t="s">
        <v>181</v>
      </c>
      <c r="D36" s="105" t="s">
        <v>162</v>
      </c>
      <c r="E36" s="105"/>
      <c r="F36" s="105"/>
      <c r="G36" s="111">
        <f>G37+G40</f>
        <v>5605.2</v>
      </c>
      <c r="H36" s="111">
        <f>H37+H40</f>
        <v>11.55855</v>
      </c>
      <c r="I36" s="116">
        <f>H36/G36*100</f>
        <v>0.20621119674587884</v>
      </c>
    </row>
    <row r="37" spans="1:9" ht="37.5">
      <c r="A37" s="42" t="s">
        <v>186</v>
      </c>
      <c r="B37" s="42">
        <v>941</v>
      </c>
      <c r="C37" s="106" t="s">
        <v>181</v>
      </c>
      <c r="D37" s="106" t="s">
        <v>162</v>
      </c>
      <c r="E37" s="106" t="s">
        <v>187</v>
      </c>
      <c r="F37" s="106"/>
      <c r="G37" s="46">
        <v>4630</v>
      </c>
      <c r="H37" s="46">
        <v>4</v>
      </c>
      <c r="I37" s="116">
        <f t="shared" si="0"/>
        <v>0.08639308855291576</v>
      </c>
    </row>
    <row r="38" spans="1:9" ht="44.25" customHeight="1">
      <c r="A38" s="42" t="s">
        <v>188</v>
      </c>
      <c r="B38" s="42">
        <v>941</v>
      </c>
      <c r="C38" s="106" t="s">
        <v>181</v>
      </c>
      <c r="D38" s="106" t="s">
        <v>162</v>
      </c>
      <c r="E38" s="106" t="s">
        <v>189</v>
      </c>
      <c r="F38" s="106"/>
      <c r="G38" s="46">
        <f>G37</f>
        <v>4630</v>
      </c>
      <c r="H38" s="46">
        <f>H37</f>
        <v>4</v>
      </c>
      <c r="I38" s="116">
        <f t="shared" si="0"/>
        <v>0.08639308855291576</v>
      </c>
    </row>
    <row r="39" spans="1:9" ht="18.75">
      <c r="A39" s="42" t="s">
        <v>190</v>
      </c>
      <c r="B39" s="42">
        <v>941</v>
      </c>
      <c r="C39" s="106" t="s">
        <v>181</v>
      </c>
      <c r="D39" s="106" t="s">
        <v>162</v>
      </c>
      <c r="E39" s="106" t="s">
        <v>189</v>
      </c>
      <c r="F39" s="106" t="s">
        <v>151</v>
      </c>
      <c r="G39" s="46">
        <f>G37</f>
        <v>4630</v>
      </c>
      <c r="H39" s="46">
        <v>4</v>
      </c>
      <c r="I39" s="116">
        <f t="shared" si="0"/>
        <v>0.08639308855291576</v>
      </c>
    </row>
    <row r="40" spans="1:9" ht="26.25" customHeight="1">
      <c r="A40" s="42" t="s">
        <v>191</v>
      </c>
      <c r="B40" s="42">
        <v>941</v>
      </c>
      <c r="C40" s="106" t="s">
        <v>181</v>
      </c>
      <c r="D40" s="106" t="s">
        <v>162</v>
      </c>
      <c r="E40" s="106" t="s">
        <v>192</v>
      </c>
      <c r="F40" s="106"/>
      <c r="G40" s="46">
        <f>G41</f>
        <v>975.2</v>
      </c>
      <c r="H40" s="46">
        <f>H41</f>
        <v>7.55855</v>
      </c>
      <c r="I40" s="116">
        <f t="shared" si="0"/>
        <v>0.7750769073010665</v>
      </c>
    </row>
    <row r="41" spans="1:9" ht="19.5" customHeight="1">
      <c r="A41" s="42" t="s">
        <v>193</v>
      </c>
      <c r="B41" s="42">
        <v>941</v>
      </c>
      <c r="C41" s="106" t="s">
        <v>181</v>
      </c>
      <c r="D41" s="106" t="s">
        <v>162</v>
      </c>
      <c r="E41" s="106" t="s">
        <v>194</v>
      </c>
      <c r="F41" s="106"/>
      <c r="G41" s="46">
        <v>975.2</v>
      </c>
      <c r="H41" s="46">
        <v>7.55855</v>
      </c>
      <c r="I41" s="116">
        <f t="shared" si="0"/>
        <v>0.7750769073010665</v>
      </c>
    </row>
    <row r="42" spans="1:9" ht="18" customHeight="1">
      <c r="A42" s="42" t="s">
        <v>167</v>
      </c>
      <c r="B42" s="42">
        <v>941</v>
      </c>
      <c r="C42" s="106" t="s">
        <v>181</v>
      </c>
      <c r="D42" s="106" t="s">
        <v>162</v>
      </c>
      <c r="E42" s="106" t="s">
        <v>194</v>
      </c>
      <c r="F42" s="106" t="s">
        <v>168</v>
      </c>
      <c r="G42" s="46">
        <f>G41</f>
        <v>975.2</v>
      </c>
      <c r="H42" s="46">
        <f>H41</f>
        <v>7.55855</v>
      </c>
      <c r="I42" s="116">
        <f t="shared" si="0"/>
        <v>0.7750769073010665</v>
      </c>
    </row>
    <row r="43" spans="1:9" ht="21.75" customHeight="1">
      <c r="A43" s="104" t="s">
        <v>100</v>
      </c>
      <c r="B43" s="42">
        <v>941</v>
      </c>
      <c r="C43" s="105" t="s">
        <v>181</v>
      </c>
      <c r="D43" s="105" t="s">
        <v>172</v>
      </c>
      <c r="E43" s="105"/>
      <c r="F43" s="105"/>
      <c r="G43" s="111">
        <f>G44</f>
        <v>7093.5</v>
      </c>
      <c r="H43" s="111">
        <f>H44</f>
        <v>1246.71138</v>
      </c>
      <c r="I43" s="118">
        <f t="shared" si="0"/>
        <v>17.5754053711144</v>
      </c>
    </row>
    <row r="44" spans="1:9" ht="18.75">
      <c r="A44" s="42" t="s">
        <v>100</v>
      </c>
      <c r="B44" s="42">
        <v>941</v>
      </c>
      <c r="C44" s="106" t="s">
        <v>181</v>
      </c>
      <c r="D44" s="106" t="s">
        <v>172</v>
      </c>
      <c r="E44" s="106" t="s">
        <v>195</v>
      </c>
      <c r="F44" s="106"/>
      <c r="G44" s="46">
        <f>G45+G47</f>
        <v>7093.5</v>
      </c>
      <c r="H44" s="46">
        <f>H45+H47</f>
        <v>1246.71138</v>
      </c>
      <c r="I44" s="116">
        <f t="shared" si="0"/>
        <v>17.5754053711144</v>
      </c>
    </row>
    <row r="45" spans="1:9" ht="20.25" customHeight="1">
      <c r="A45" s="42" t="s">
        <v>196</v>
      </c>
      <c r="B45" s="42">
        <v>941</v>
      </c>
      <c r="C45" s="106" t="s">
        <v>181</v>
      </c>
      <c r="D45" s="106" t="s">
        <v>172</v>
      </c>
      <c r="E45" s="106" t="s">
        <v>197</v>
      </c>
      <c r="F45" s="106"/>
      <c r="G45" s="46">
        <v>3712.5</v>
      </c>
      <c r="H45" s="46">
        <f>H46</f>
        <v>833.80805</v>
      </c>
      <c r="I45" s="116">
        <f t="shared" si="0"/>
        <v>22.45947609427609</v>
      </c>
    </row>
    <row r="46" spans="1:9" ht="18.75" customHeight="1">
      <c r="A46" s="42" t="s">
        <v>167</v>
      </c>
      <c r="B46" s="42">
        <v>941</v>
      </c>
      <c r="C46" s="106" t="s">
        <v>181</v>
      </c>
      <c r="D46" s="106" t="s">
        <v>172</v>
      </c>
      <c r="E46" s="106" t="s">
        <v>197</v>
      </c>
      <c r="F46" s="106" t="s">
        <v>168</v>
      </c>
      <c r="G46" s="46">
        <f>G45</f>
        <v>3712.5</v>
      </c>
      <c r="H46" s="46">
        <v>833.80805</v>
      </c>
      <c r="I46" s="116">
        <f t="shared" si="0"/>
        <v>22.45947609427609</v>
      </c>
    </row>
    <row r="47" spans="1:9" ht="38.25" customHeight="1">
      <c r="A47" s="42" t="s">
        <v>198</v>
      </c>
      <c r="B47" s="42">
        <v>941</v>
      </c>
      <c r="C47" s="106" t="s">
        <v>181</v>
      </c>
      <c r="D47" s="106" t="s">
        <v>172</v>
      </c>
      <c r="E47" s="106" t="s">
        <v>199</v>
      </c>
      <c r="F47" s="106"/>
      <c r="G47" s="46">
        <f>G48</f>
        <v>3381</v>
      </c>
      <c r="H47" s="46">
        <f>H48</f>
        <v>412.90333</v>
      </c>
      <c r="I47" s="116">
        <f t="shared" si="0"/>
        <v>12.212461697722567</v>
      </c>
    </row>
    <row r="48" spans="1:9" ht="21" customHeight="1">
      <c r="A48" s="42" t="s">
        <v>167</v>
      </c>
      <c r="B48" s="42">
        <v>941</v>
      </c>
      <c r="C48" s="106" t="s">
        <v>181</v>
      </c>
      <c r="D48" s="106" t="s">
        <v>172</v>
      </c>
      <c r="E48" s="106" t="s">
        <v>199</v>
      </c>
      <c r="F48" s="106" t="s">
        <v>168</v>
      </c>
      <c r="G48" s="46">
        <v>3381</v>
      </c>
      <c r="H48" s="46">
        <v>412.90333</v>
      </c>
      <c r="I48" s="116">
        <f t="shared" si="0"/>
        <v>12.212461697722567</v>
      </c>
    </row>
    <row r="49" spans="1:9" ht="18.75">
      <c r="A49" s="43" t="s">
        <v>200</v>
      </c>
      <c r="B49" s="43">
        <v>941</v>
      </c>
      <c r="C49" s="103" t="s">
        <v>201</v>
      </c>
      <c r="D49" s="103"/>
      <c r="E49" s="103"/>
      <c r="F49" s="103"/>
      <c r="G49" s="44">
        <f>G50</f>
        <v>5187.5</v>
      </c>
      <c r="H49" s="44">
        <f>H50</f>
        <v>1841.94641</v>
      </c>
      <c r="I49" s="115">
        <f t="shared" si="0"/>
        <v>35.5074006746988</v>
      </c>
    </row>
    <row r="50" spans="1:9" ht="20.25" customHeight="1">
      <c r="A50" s="104" t="s">
        <v>127</v>
      </c>
      <c r="B50" s="42">
        <v>941</v>
      </c>
      <c r="C50" s="105" t="s">
        <v>201</v>
      </c>
      <c r="D50" s="105" t="s">
        <v>160</v>
      </c>
      <c r="E50" s="105"/>
      <c r="F50" s="105"/>
      <c r="G50" s="111">
        <f>G51+G55</f>
        <v>5187.5</v>
      </c>
      <c r="H50" s="111">
        <f>H51+H55</f>
        <v>1841.94641</v>
      </c>
      <c r="I50" s="116">
        <f t="shared" si="0"/>
        <v>35.5074006746988</v>
      </c>
    </row>
    <row r="51" spans="1:9" ht="18.75">
      <c r="A51" s="42" t="s">
        <v>202</v>
      </c>
      <c r="B51" s="42">
        <v>941</v>
      </c>
      <c r="C51" s="106" t="s">
        <v>201</v>
      </c>
      <c r="D51" s="106" t="s">
        <v>160</v>
      </c>
      <c r="E51" s="106" t="s">
        <v>203</v>
      </c>
      <c r="F51" s="106"/>
      <c r="G51" s="46">
        <f>G52</f>
        <v>3546.1</v>
      </c>
      <c r="H51" s="46">
        <f>H52</f>
        <v>1298.68564</v>
      </c>
      <c r="I51" s="116">
        <f t="shared" si="0"/>
        <v>36.622927723414456</v>
      </c>
    </row>
    <row r="52" spans="1:9" ht="25.5" customHeight="1">
      <c r="A52" s="42" t="s">
        <v>206</v>
      </c>
      <c r="B52" s="42">
        <v>941</v>
      </c>
      <c r="C52" s="106" t="s">
        <v>201</v>
      </c>
      <c r="D52" s="106" t="s">
        <v>160</v>
      </c>
      <c r="E52" s="106" t="s">
        <v>207</v>
      </c>
      <c r="F52" s="106"/>
      <c r="G52" s="46">
        <f>G53+G54</f>
        <v>3546.1</v>
      </c>
      <c r="H52" s="46">
        <f>H53+H54</f>
        <v>1298.68564</v>
      </c>
      <c r="I52" s="116">
        <f t="shared" si="0"/>
        <v>36.622927723414456</v>
      </c>
    </row>
    <row r="53" spans="1:9" ht="18.75">
      <c r="A53" s="42" t="s">
        <v>204</v>
      </c>
      <c r="B53" s="42">
        <v>941</v>
      </c>
      <c r="C53" s="106" t="s">
        <v>201</v>
      </c>
      <c r="D53" s="106" t="s">
        <v>160</v>
      </c>
      <c r="E53" s="106" t="s">
        <v>207</v>
      </c>
      <c r="F53" s="106" t="s">
        <v>205</v>
      </c>
      <c r="G53" s="46">
        <v>3516.1</v>
      </c>
      <c r="H53" s="46">
        <v>1283.68564</v>
      </c>
      <c r="I53" s="116">
        <f t="shared" si="0"/>
        <v>36.50879212764142</v>
      </c>
    </row>
    <row r="54" spans="1:9" ht="18.75">
      <c r="A54" s="42" t="s">
        <v>39</v>
      </c>
      <c r="B54" s="42">
        <v>941</v>
      </c>
      <c r="C54" s="106" t="s">
        <v>201</v>
      </c>
      <c r="D54" s="106" t="s">
        <v>160</v>
      </c>
      <c r="E54" s="106" t="s">
        <v>207</v>
      </c>
      <c r="F54" s="106" t="s">
        <v>208</v>
      </c>
      <c r="G54" s="46">
        <v>30</v>
      </c>
      <c r="H54" s="46">
        <v>15</v>
      </c>
      <c r="I54" s="116">
        <f t="shared" si="0"/>
        <v>50</v>
      </c>
    </row>
    <row r="55" spans="1:9" ht="18.75">
      <c r="A55" s="42" t="s">
        <v>209</v>
      </c>
      <c r="B55" s="42">
        <v>941</v>
      </c>
      <c r="C55" s="106" t="s">
        <v>201</v>
      </c>
      <c r="D55" s="106" t="s">
        <v>160</v>
      </c>
      <c r="E55" s="106" t="s">
        <v>210</v>
      </c>
      <c r="F55" s="106"/>
      <c r="G55" s="46">
        <f>G56</f>
        <v>1641.4</v>
      </c>
      <c r="H55" s="46">
        <f>H56</f>
        <v>543.26077</v>
      </c>
      <c r="I55" s="116">
        <f t="shared" si="0"/>
        <v>33.097402826855124</v>
      </c>
    </row>
    <row r="56" spans="1:9" ht="19.5" customHeight="1">
      <c r="A56" s="42" t="s">
        <v>206</v>
      </c>
      <c r="B56" s="42">
        <v>941</v>
      </c>
      <c r="C56" s="106" t="s">
        <v>201</v>
      </c>
      <c r="D56" s="106" t="s">
        <v>160</v>
      </c>
      <c r="E56" s="106" t="s">
        <v>211</v>
      </c>
      <c r="F56" s="106"/>
      <c r="G56" s="46">
        <f>G57+G58</f>
        <v>1641.4</v>
      </c>
      <c r="H56" s="46">
        <f>H57+H58</f>
        <v>543.26077</v>
      </c>
      <c r="I56" s="116">
        <f t="shared" si="0"/>
        <v>33.097402826855124</v>
      </c>
    </row>
    <row r="57" spans="1:9" ht="18.75">
      <c r="A57" s="42" t="s">
        <v>204</v>
      </c>
      <c r="B57" s="42">
        <v>941</v>
      </c>
      <c r="C57" s="106" t="s">
        <v>201</v>
      </c>
      <c r="D57" s="106" t="s">
        <v>160</v>
      </c>
      <c r="E57" s="106" t="s">
        <v>211</v>
      </c>
      <c r="F57" s="106" t="s">
        <v>205</v>
      </c>
      <c r="G57" s="46">
        <v>1621.4</v>
      </c>
      <c r="H57" s="46">
        <v>533.26077</v>
      </c>
      <c r="I57" s="116">
        <f t="shared" si="0"/>
        <v>32.88890896755889</v>
      </c>
    </row>
    <row r="58" spans="1:9" ht="18.75">
      <c r="A58" s="42" t="s">
        <v>39</v>
      </c>
      <c r="B58" s="42">
        <v>941</v>
      </c>
      <c r="C58" s="106" t="s">
        <v>201</v>
      </c>
      <c r="D58" s="106" t="s">
        <v>160</v>
      </c>
      <c r="E58" s="106" t="s">
        <v>211</v>
      </c>
      <c r="F58" s="106" t="s">
        <v>208</v>
      </c>
      <c r="G58" s="46">
        <v>20</v>
      </c>
      <c r="H58" s="46">
        <v>10</v>
      </c>
      <c r="I58" s="116">
        <f t="shared" si="0"/>
        <v>50</v>
      </c>
    </row>
    <row r="59" spans="1:9" ht="18.75">
      <c r="A59" s="43" t="s">
        <v>112</v>
      </c>
      <c r="B59" s="43">
        <v>941</v>
      </c>
      <c r="C59" s="103" t="s">
        <v>212</v>
      </c>
      <c r="D59" s="103"/>
      <c r="E59" s="103"/>
      <c r="F59" s="103"/>
      <c r="G59" s="44">
        <f aca="true" t="shared" si="3" ref="G59:H61">G60</f>
        <v>428.5</v>
      </c>
      <c r="H59" s="44">
        <f t="shared" si="3"/>
        <v>116.281</v>
      </c>
      <c r="I59" s="115">
        <f t="shared" si="0"/>
        <v>27.136756126021005</v>
      </c>
    </row>
    <row r="60" spans="1:9" ht="20.25" customHeight="1">
      <c r="A60" s="104" t="s">
        <v>114</v>
      </c>
      <c r="B60" s="42">
        <v>941</v>
      </c>
      <c r="C60" s="105" t="s">
        <v>212</v>
      </c>
      <c r="D60" s="105" t="s">
        <v>181</v>
      </c>
      <c r="E60" s="105"/>
      <c r="F60" s="105"/>
      <c r="G60" s="111">
        <f t="shared" si="3"/>
        <v>428.5</v>
      </c>
      <c r="H60" s="111">
        <f t="shared" si="3"/>
        <v>116.281</v>
      </c>
      <c r="I60" s="116">
        <f t="shared" si="0"/>
        <v>27.136756126021005</v>
      </c>
    </row>
    <row r="61" spans="1:9" ht="37.5" customHeight="1">
      <c r="A61" s="42" t="s">
        <v>213</v>
      </c>
      <c r="B61" s="42">
        <v>941</v>
      </c>
      <c r="C61" s="106" t="s">
        <v>212</v>
      </c>
      <c r="D61" s="106" t="s">
        <v>181</v>
      </c>
      <c r="E61" s="106" t="s">
        <v>214</v>
      </c>
      <c r="F61" s="106"/>
      <c r="G61" s="46">
        <f t="shared" si="3"/>
        <v>428.5</v>
      </c>
      <c r="H61" s="46">
        <f t="shared" si="3"/>
        <v>116.281</v>
      </c>
      <c r="I61" s="116">
        <f t="shared" si="0"/>
        <v>27.136756126021005</v>
      </c>
    </row>
    <row r="62" spans="1:9" ht="34.5" customHeight="1">
      <c r="A62" s="42" t="s">
        <v>215</v>
      </c>
      <c r="B62" s="42">
        <v>941</v>
      </c>
      <c r="C62" s="106" t="s">
        <v>212</v>
      </c>
      <c r="D62" s="106" t="s">
        <v>181</v>
      </c>
      <c r="E62" s="106" t="s">
        <v>216</v>
      </c>
      <c r="F62" s="106"/>
      <c r="G62" s="46">
        <f>G63+G64</f>
        <v>428.5</v>
      </c>
      <c r="H62" s="46">
        <f>H63+H64</f>
        <v>116.281</v>
      </c>
      <c r="I62" s="116">
        <f t="shared" si="0"/>
        <v>27.136756126021005</v>
      </c>
    </row>
    <row r="63" spans="1:9" ht="22.5" customHeight="1">
      <c r="A63" s="42" t="s">
        <v>39</v>
      </c>
      <c r="B63" s="42">
        <v>941</v>
      </c>
      <c r="C63" s="106" t="s">
        <v>212</v>
      </c>
      <c r="D63" s="106" t="s">
        <v>181</v>
      </c>
      <c r="E63" s="106" t="s">
        <v>216</v>
      </c>
      <c r="F63" s="106" t="s">
        <v>208</v>
      </c>
      <c r="G63" s="46">
        <v>99.9</v>
      </c>
      <c r="H63" s="112">
        <v>49.95</v>
      </c>
      <c r="I63" s="116">
        <f t="shared" si="0"/>
        <v>50</v>
      </c>
    </row>
    <row r="64" spans="1:9" ht="18" customHeight="1">
      <c r="A64" s="42" t="s">
        <v>167</v>
      </c>
      <c r="B64" s="42">
        <v>941</v>
      </c>
      <c r="C64" s="106" t="s">
        <v>212</v>
      </c>
      <c r="D64" s="106" t="s">
        <v>181</v>
      </c>
      <c r="E64" s="106" t="s">
        <v>216</v>
      </c>
      <c r="F64" s="106" t="s">
        <v>168</v>
      </c>
      <c r="G64" s="46">
        <v>328.6</v>
      </c>
      <c r="H64" s="112">
        <v>66.331</v>
      </c>
      <c r="I64" s="116">
        <f t="shared" si="0"/>
        <v>20.185940353012782</v>
      </c>
    </row>
    <row r="65" spans="1:9" ht="21" customHeight="1">
      <c r="A65" s="43" t="s">
        <v>116</v>
      </c>
      <c r="B65" s="43">
        <v>941</v>
      </c>
      <c r="C65" s="103" t="s">
        <v>217</v>
      </c>
      <c r="D65" s="103"/>
      <c r="E65" s="103"/>
      <c r="F65" s="103"/>
      <c r="G65" s="44">
        <v>285</v>
      </c>
      <c r="H65" s="44">
        <v>94.51419</v>
      </c>
      <c r="I65" s="115">
        <f t="shared" si="0"/>
        <v>33.162873684210524</v>
      </c>
    </row>
    <row r="66" spans="1:9" ht="19.5" customHeight="1">
      <c r="A66" s="104" t="s">
        <v>218</v>
      </c>
      <c r="B66" s="42">
        <v>941</v>
      </c>
      <c r="C66" s="105" t="s">
        <v>217</v>
      </c>
      <c r="D66" s="105" t="s">
        <v>169</v>
      </c>
      <c r="E66" s="105"/>
      <c r="F66" s="105"/>
      <c r="G66" s="111">
        <f>G65</f>
        <v>285</v>
      </c>
      <c r="H66" s="111">
        <f>H65</f>
        <v>94.51419</v>
      </c>
      <c r="I66" s="116">
        <f t="shared" si="0"/>
        <v>33.162873684210524</v>
      </c>
    </row>
    <row r="67" spans="1:9" ht="24.75" customHeight="1">
      <c r="A67" s="42" t="s">
        <v>116</v>
      </c>
      <c r="B67" s="42">
        <v>941</v>
      </c>
      <c r="C67" s="106" t="s">
        <v>217</v>
      </c>
      <c r="D67" s="106" t="s">
        <v>169</v>
      </c>
      <c r="E67" s="106" t="s">
        <v>219</v>
      </c>
      <c r="F67" s="105"/>
      <c r="G67" s="46">
        <f>G65</f>
        <v>285</v>
      </c>
      <c r="H67" s="46">
        <f>H65</f>
        <v>94.51419</v>
      </c>
      <c r="I67" s="116">
        <f t="shared" si="0"/>
        <v>33.162873684210524</v>
      </c>
    </row>
    <row r="68" spans="1:9" ht="34.5" customHeight="1">
      <c r="A68" s="42" t="s">
        <v>220</v>
      </c>
      <c r="B68" s="42">
        <v>941</v>
      </c>
      <c r="C68" s="106" t="s">
        <v>217</v>
      </c>
      <c r="D68" s="106" t="s">
        <v>169</v>
      </c>
      <c r="E68" s="106" t="s">
        <v>221</v>
      </c>
      <c r="F68" s="106"/>
      <c r="G68" s="46">
        <f>G65</f>
        <v>285</v>
      </c>
      <c r="H68" s="46">
        <f>H65</f>
        <v>94.51419</v>
      </c>
      <c r="I68" s="116">
        <f t="shared" si="0"/>
        <v>33.162873684210524</v>
      </c>
    </row>
    <row r="69" spans="1:9" ht="24" customHeight="1" thickBot="1">
      <c r="A69" s="121" t="s">
        <v>167</v>
      </c>
      <c r="B69" s="121">
        <v>941</v>
      </c>
      <c r="C69" s="122" t="s">
        <v>217</v>
      </c>
      <c r="D69" s="122" t="s">
        <v>169</v>
      </c>
      <c r="E69" s="122" t="s">
        <v>221</v>
      </c>
      <c r="F69" s="122" t="s">
        <v>168</v>
      </c>
      <c r="G69" s="123">
        <f>G65</f>
        <v>285</v>
      </c>
      <c r="H69" s="123">
        <f>H65</f>
        <v>94.51419</v>
      </c>
      <c r="I69" s="124">
        <f t="shared" si="0"/>
        <v>33.162873684210524</v>
      </c>
    </row>
    <row r="70" spans="1:9" ht="18" customHeight="1" thickBot="1">
      <c r="A70" s="125" t="s">
        <v>128</v>
      </c>
      <c r="B70" s="126"/>
      <c r="C70" s="127"/>
      <c r="D70" s="127"/>
      <c r="E70" s="127"/>
      <c r="F70" s="127"/>
      <c r="G70" s="128">
        <f>G13+G26+G31+G49+G59+G65+G22</f>
        <v>27678.499999999996</v>
      </c>
      <c r="H70" s="128">
        <f>H13+H26+H31+H49+H59+H65+H22</f>
        <v>6129.49852</v>
      </c>
      <c r="I70" s="129">
        <f t="shared" si="0"/>
        <v>22.14534212475387</v>
      </c>
    </row>
    <row r="71" spans="7:8" ht="110.25" customHeight="1">
      <c r="G71" s="192"/>
      <c r="H71" s="192"/>
    </row>
    <row r="72" ht="21" customHeight="1"/>
  </sheetData>
  <sheetProtection/>
  <mergeCells count="11">
    <mergeCell ref="D9:D10"/>
    <mergeCell ref="E9:E10"/>
    <mergeCell ref="F9:F10"/>
    <mergeCell ref="A6:I6"/>
    <mergeCell ref="A7:I7"/>
    <mergeCell ref="H9:H10"/>
    <mergeCell ref="I9:I10"/>
    <mergeCell ref="A9:A10"/>
    <mergeCell ref="B9:B10"/>
    <mergeCell ref="G9:G10"/>
    <mergeCell ref="C9:C10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2"/>
  <sheetViews>
    <sheetView view="pageBreakPreview" zoomScaleSheetLayoutView="100" workbookViewId="0" topLeftCell="A16">
      <selection activeCell="A28" sqref="A28:E28"/>
    </sheetView>
  </sheetViews>
  <sheetFormatPr defaultColWidth="9.00390625" defaultRowHeight="12.75"/>
  <cols>
    <col min="1" max="3" width="9.125" style="71" customWidth="1"/>
    <col min="4" max="4" width="14.375" style="71" customWidth="1"/>
    <col min="5" max="5" width="42.125" style="71" customWidth="1"/>
    <col min="6" max="6" width="15.375" style="71" customWidth="1"/>
    <col min="7" max="7" width="11.125" style="71" customWidth="1"/>
    <col min="8" max="8" width="10.75390625" style="71" customWidth="1"/>
    <col min="9" max="9" width="13.25390625" style="71" customWidth="1"/>
    <col min="10" max="16384" width="9.125" style="71" customWidth="1"/>
  </cols>
  <sheetData>
    <row r="2" spans="1:7" s="33" customFormat="1" ht="15.75">
      <c r="A2" s="30"/>
      <c r="B2" s="35"/>
      <c r="E2" s="35"/>
      <c r="F2" s="34" t="s">
        <v>226</v>
      </c>
      <c r="G2" s="35"/>
    </row>
    <row r="3" spans="1:7" ht="18">
      <c r="A3" s="1"/>
      <c r="E3" s="29"/>
      <c r="F3" s="35" t="s">
        <v>63</v>
      </c>
      <c r="G3" s="25"/>
    </row>
    <row r="4" spans="1:6" s="33" customFormat="1" ht="15.75">
      <c r="A4" s="30"/>
      <c r="E4" s="36"/>
      <c r="F4" s="35" t="s">
        <v>64</v>
      </c>
    </row>
    <row r="5" spans="1:6" s="33" customFormat="1" ht="15.75">
      <c r="A5" s="30"/>
      <c r="E5" s="36"/>
      <c r="F5" s="35" t="s">
        <v>264</v>
      </c>
    </row>
    <row r="6" spans="5:9" ht="18.75" customHeight="1">
      <c r="E6" s="275"/>
      <c r="F6" s="275"/>
      <c r="G6" s="275"/>
      <c r="H6" s="72"/>
      <c r="I6" s="72"/>
    </row>
    <row r="7" spans="1:9" ht="18.75" customHeight="1">
      <c r="A7" s="277"/>
      <c r="B7" s="277"/>
      <c r="C7" s="277"/>
      <c r="D7" s="277"/>
      <c r="E7" s="277"/>
      <c r="F7" s="277"/>
      <c r="G7" s="277"/>
      <c r="H7" s="73"/>
      <c r="I7" s="73"/>
    </row>
    <row r="8" spans="5:9" ht="18.75" customHeight="1">
      <c r="E8" s="277"/>
      <c r="F8" s="277"/>
      <c r="G8" s="277"/>
      <c r="H8" s="73"/>
      <c r="I8" s="73"/>
    </row>
    <row r="11" spans="1:9" ht="45" customHeight="1">
      <c r="A11" s="276" t="s">
        <v>244</v>
      </c>
      <c r="B11" s="276"/>
      <c r="C11" s="276"/>
      <c r="D11" s="276"/>
      <c r="E11" s="276"/>
      <c r="F11" s="276"/>
      <c r="G11" s="276"/>
      <c r="H11" s="74"/>
      <c r="I11" s="74"/>
    </row>
    <row r="12" spans="1:9" ht="45" customHeight="1">
      <c r="A12" s="75"/>
      <c r="B12" s="75"/>
      <c r="C12" s="75"/>
      <c r="D12" s="75"/>
      <c r="E12" s="75"/>
      <c r="F12" s="75"/>
      <c r="G12" s="75"/>
      <c r="H12" s="74"/>
      <c r="I12" s="74"/>
    </row>
    <row r="13" spans="1:8" s="76" customFormat="1" ht="39" customHeight="1">
      <c r="A13" s="263" t="s">
        <v>267</v>
      </c>
      <c r="B13" s="263"/>
      <c r="C13" s="263"/>
      <c r="D13" s="263"/>
      <c r="E13" s="263"/>
      <c r="F13" s="263"/>
      <c r="G13" s="263"/>
      <c r="H13" s="134"/>
    </row>
    <row r="15" spans="1:9" s="76" customFormat="1" ht="15.75">
      <c r="A15" s="258"/>
      <c r="B15" s="261"/>
      <c r="C15" s="261"/>
      <c r="D15" s="261"/>
      <c r="E15" s="262"/>
      <c r="F15" s="262"/>
      <c r="G15" s="262"/>
      <c r="H15" s="262"/>
      <c r="I15" s="78"/>
    </row>
    <row r="16" spans="1:9" s="76" customFormat="1" ht="40.5" customHeight="1">
      <c r="A16" s="264" t="s">
        <v>268</v>
      </c>
      <c r="B16" s="264"/>
      <c r="C16" s="264"/>
      <c r="D16" s="264"/>
      <c r="E16" s="264"/>
      <c r="F16" s="264"/>
      <c r="G16" s="264"/>
      <c r="H16" s="139"/>
      <c r="I16" s="77"/>
    </row>
    <row r="17" spans="1:9" s="76" customFormat="1" ht="21" customHeight="1">
      <c r="A17" s="195"/>
      <c r="B17" s="195"/>
      <c r="C17" s="195"/>
      <c r="D17" s="195"/>
      <c r="E17" s="195"/>
      <c r="F17" s="195"/>
      <c r="G17" s="195"/>
      <c r="H17" s="139"/>
      <c r="I17" s="77"/>
    </row>
    <row r="18" spans="1:9" s="76" customFormat="1" ht="89.25" customHeight="1">
      <c r="A18" s="268" t="s">
        <v>246</v>
      </c>
      <c r="B18" s="268"/>
      <c r="C18" s="268"/>
      <c r="D18" s="268"/>
      <c r="E18" s="268"/>
      <c r="F18" s="268"/>
      <c r="G18" s="268"/>
      <c r="H18" s="140"/>
      <c r="I18" s="81"/>
    </row>
    <row r="19" spans="1:9" s="76" customFormat="1" ht="50.25" customHeight="1">
      <c r="A19" s="135"/>
      <c r="B19" s="135"/>
      <c r="C19" s="135"/>
      <c r="D19" s="135"/>
      <c r="E19" s="135"/>
      <c r="F19" s="142" t="s">
        <v>131</v>
      </c>
      <c r="G19" s="135"/>
      <c r="H19" s="140"/>
      <c r="I19" s="81"/>
    </row>
    <row r="20" spans="1:9" s="76" customFormat="1" ht="46.5" customHeight="1">
      <c r="A20" s="137" t="s">
        <v>247</v>
      </c>
      <c r="B20" s="265" t="s">
        <v>248</v>
      </c>
      <c r="C20" s="266"/>
      <c r="D20" s="267"/>
      <c r="E20" s="145" t="s">
        <v>252</v>
      </c>
      <c r="F20" s="138" t="s">
        <v>249</v>
      </c>
      <c r="G20" s="80"/>
      <c r="H20" s="78"/>
      <c r="I20" s="78"/>
    </row>
    <row r="21" spans="1:9" s="76" customFormat="1" ht="78.75" customHeight="1">
      <c r="A21" s="143">
        <v>1</v>
      </c>
      <c r="B21" s="269" t="s">
        <v>266</v>
      </c>
      <c r="C21" s="270"/>
      <c r="D21" s="271"/>
      <c r="E21" s="144" t="s">
        <v>251</v>
      </c>
      <c r="F21" s="136">
        <v>31.2</v>
      </c>
      <c r="G21" s="80"/>
      <c r="H21" s="81"/>
      <c r="I21" s="81"/>
    </row>
    <row r="22" spans="1:9" ht="19.5" customHeight="1">
      <c r="A22" s="141"/>
      <c r="B22" s="272" t="s">
        <v>250</v>
      </c>
      <c r="C22" s="273"/>
      <c r="D22" s="274"/>
      <c r="E22" s="146"/>
      <c r="F22" s="147">
        <f>F21</f>
        <v>31.2</v>
      </c>
      <c r="G22" s="82"/>
      <c r="H22" s="83"/>
      <c r="I22" s="83"/>
    </row>
    <row r="23" spans="1:9" ht="15" customHeight="1">
      <c r="A23" s="79"/>
      <c r="B23" s="79"/>
      <c r="C23" s="79"/>
      <c r="D23" s="79"/>
      <c r="E23" s="79"/>
      <c r="F23" s="84"/>
      <c r="G23" s="84"/>
      <c r="H23" s="84"/>
      <c r="I23" s="84"/>
    </row>
    <row r="24" spans="1:9" ht="15.75" customHeight="1">
      <c r="A24" s="85"/>
      <c r="B24" s="76"/>
      <c r="C24" s="76"/>
      <c r="D24" s="76"/>
      <c r="E24" s="76"/>
      <c r="F24" s="76"/>
      <c r="G24" s="76"/>
      <c r="H24" s="76"/>
      <c r="I24" s="76"/>
    </row>
    <row r="25" spans="1:9" ht="12.75">
      <c r="A25" s="76"/>
      <c r="B25" s="76"/>
      <c r="C25" s="76"/>
      <c r="D25" s="76"/>
      <c r="E25" s="76"/>
      <c r="F25" s="76"/>
      <c r="G25" s="76"/>
      <c r="H25" s="76"/>
      <c r="I25" s="76"/>
    </row>
    <row r="26" spans="1:9" ht="30" customHeight="1">
      <c r="A26" s="259"/>
      <c r="B26" s="259"/>
      <c r="C26" s="259"/>
      <c r="D26" s="259"/>
      <c r="E26" s="259"/>
      <c r="F26" s="259"/>
      <c r="G26" s="259"/>
      <c r="H26" s="259"/>
      <c r="I26" s="259"/>
    </row>
    <row r="27" spans="1:9" ht="21" customHeight="1">
      <c r="A27" s="258"/>
      <c r="B27" s="258"/>
      <c r="C27" s="258"/>
      <c r="D27" s="258"/>
      <c r="E27" s="258"/>
      <c r="F27" s="260"/>
      <c r="G27" s="260"/>
      <c r="H27" s="260"/>
      <c r="I27" s="260"/>
    </row>
    <row r="28" spans="1:9" ht="15.75" customHeight="1">
      <c r="A28" s="258"/>
      <c r="B28" s="258"/>
      <c r="C28" s="258"/>
      <c r="D28" s="258"/>
      <c r="E28" s="258"/>
      <c r="F28" s="260"/>
      <c r="G28" s="260"/>
      <c r="H28" s="260"/>
      <c r="I28" s="260"/>
    </row>
    <row r="29" spans="1:9" ht="12.75">
      <c r="A29" s="76"/>
      <c r="B29" s="76"/>
      <c r="C29" s="76"/>
      <c r="D29" s="76"/>
      <c r="E29" s="76"/>
      <c r="F29" s="76"/>
      <c r="G29" s="76"/>
      <c r="H29" s="76"/>
      <c r="I29" s="76"/>
    </row>
    <row r="30" spans="1:9" ht="18.75">
      <c r="A30" s="85"/>
      <c r="B30" s="76"/>
      <c r="C30" s="76"/>
      <c r="D30" s="76"/>
      <c r="E30" s="76"/>
      <c r="F30" s="76"/>
      <c r="G30" s="76"/>
      <c r="H30" s="76"/>
      <c r="I30" s="76"/>
    </row>
    <row r="31" spans="1:9" ht="12.75">
      <c r="A31" s="76"/>
      <c r="B31" s="76"/>
      <c r="C31" s="76"/>
      <c r="D31" s="76"/>
      <c r="E31" s="76"/>
      <c r="F31" s="76"/>
      <c r="G31" s="76"/>
      <c r="H31" s="76"/>
      <c r="I31" s="76"/>
    </row>
    <row r="32" spans="1:9" ht="29.25" customHeight="1">
      <c r="A32" s="259"/>
      <c r="B32" s="259"/>
      <c r="C32" s="259"/>
      <c r="D32" s="259"/>
      <c r="E32" s="259"/>
      <c r="F32" s="259"/>
      <c r="G32" s="259"/>
      <c r="H32" s="259"/>
      <c r="I32" s="259"/>
    </row>
  </sheetData>
  <mergeCells count="20">
    <mergeCell ref="E6:G6"/>
    <mergeCell ref="A11:G11"/>
    <mergeCell ref="A7:G7"/>
    <mergeCell ref="E8:G8"/>
    <mergeCell ref="A15:H15"/>
    <mergeCell ref="A13:G13"/>
    <mergeCell ref="A16:G16"/>
    <mergeCell ref="A27:E27"/>
    <mergeCell ref="A26:E26"/>
    <mergeCell ref="F26:I26"/>
    <mergeCell ref="B20:D20"/>
    <mergeCell ref="A18:G18"/>
    <mergeCell ref="B21:D21"/>
    <mergeCell ref="B22:D22"/>
    <mergeCell ref="A28:E28"/>
    <mergeCell ref="F32:G32"/>
    <mergeCell ref="H32:I32"/>
    <mergeCell ref="F27:I27"/>
    <mergeCell ref="F28:I28"/>
    <mergeCell ref="A32:E3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Normal="55" zoomScaleSheetLayoutView="100" workbookViewId="0" topLeftCell="A1">
      <selection activeCell="E19" sqref="E19"/>
    </sheetView>
  </sheetViews>
  <sheetFormatPr defaultColWidth="9.00390625" defaultRowHeight="12.75"/>
  <cols>
    <col min="1" max="1" width="8.625" style="0" customWidth="1"/>
    <col min="4" max="4" width="0.12890625" style="0" customWidth="1"/>
    <col min="5" max="5" width="12.00390625" style="0" customWidth="1"/>
    <col min="6" max="6" width="12.125" style="0" customWidth="1"/>
    <col min="7" max="7" width="14.25390625" style="0" customWidth="1"/>
    <col min="8" max="8" width="22.125" style="0" customWidth="1"/>
    <col min="9" max="9" width="9.875" style="0" customWidth="1"/>
    <col min="10" max="10" width="11.25390625" style="0" customWidth="1"/>
    <col min="11" max="11" width="31.125" style="0" customWidth="1"/>
    <col min="12" max="12" width="30.75390625" style="0" customWidth="1"/>
    <col min="13" max="14" width="9.125" style="0" hidden="1" customWidth="1"/>
  </cols>
  <sheetData>
    <row r="1" spans="3:10" s="33" customFormat="1" ht="14.25">
      <c r="C1" s="35"/>
      <c r="I1" s="35"/>
      <c r="J1" s="34" t="s">
        <v>227</v>
      </c>
    </row>
    <row r="2" spans="3:10" ht="15.75">
      <c r="C2" s="29"/>
      <c r="I2" s="25"/>
      <c r="J2" s="35" t="s">
        <v>63</v>
      </c>
    </row>
    <row r="3" spans="3:10" s="33" customFormat="1" ht="14.25">
      <c r="C3" s="36"/>
      <c r="J3" s="35" t="s">
        <v>64</v>
      </c>
    </row>
    <row r="4" spans="3:10" s="33" customFormat="1" ht="14.25">
      <c r="C4" s="36"/>
      <c r="J4" s="35" t="s">
        <v>263</v>
      </c>
    </row>
    <row r="5" spans="1:14" ht="99" customHeight="1">
      <c r="A5" s="278" t="s">
        <v>245</v>
      </c>
      <c r="B5" s="278"/>
      <c r="C5" s="278"/>
      <c r="D5" s="278"/>
      <c r="E5" s="278"/>
      <c r="F5" s="278"/>
      <c r="G5" s="278"/>
      <c r="H5" s="278"/>
      <c r="I5" s="278"/>
      <c r="J5" s="278"/>
      <c r="K5" s="133"/>
      <c r="L5" s="133"/>
      <c r="M5" s="131"/>
      <c r="N5" s="130"/>
    </row>
    <row r="6" spans="1:14" ht="30.7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0"/>
    </row>
    <row r="7" spans="3:14" ht="30.75">
      <c r="C7" s="131"/>
      <c r="D7" s="131"/>
      <c r="E7" s="131"/>
      <c r="F7" s="131"/>
      <c r="G7" s="131"/>
      <c r="H7" s="131"/>
      <c r="I7" s="114" t="s">
        <v>228</v>
      </c>
      <c r="J7" s="131"/>
      <c r="K7" s="131"/>
      <c r="L7" s="131"/>
      <c r="M7" s="131"/>
      <c r="N7" s="130"/>
    </row>
    <row r="8" spans="1:14" ht="20.25">
      <c r="A8" s="279" t="s">
        <v>229</v>
      </c>
      <c r="B8" s="280"/>
      <c r="C8" s="280"/>
      <c r="D8" s="280"/>
      <c r="E8" s="280"/>
      <c r="F8" s="280"/>
      <c r="G8" s="281"/>
      <c r="H8" s="282" t="s">
        <v>230</v>
      </c>
      <c r="I8" s="282"/>
      <c r="J8" s="282"/>
      <c r="K8" s="132"/>
      <c r="L8" s="132"/>
      <c r="M8" s="132"/>
      <c r="N8" s="132"/>
    </row>
    <row r="9" spans="1:14" ht="36" customHeight="1">
      <c r="A9" s="279" t="s">
        <v>231</v>
      </c>
      <c r="B9" s="280"/>
      <c r="C9" s="280"/>
      <c r="D9" s="280"/>
      <c r="E9" s="280"/>
      <c r="F9" s="280"/>
      <c r="G9" s="281"/>
      <c r="H9" s="282">
        <v>18</v>
      </c>
      <c r="I9" s="282"/>
      <c r="J9" s="282"/>
      <c r="K9" s="132"/>
      <c r="L9" s="132"/>
      <c r="M9" s="132"/>
      <c r="N9" s="132"/>
    </row>
    <row r="10" spans="1:14" ht="20.25">
      <c r="A10" s="279" t="s">
        <v>232</v>
      </c>
      <c r="B10" s="280"/>
      <c r="C10" s="280"/>
      <c r="D10" s="280"/>
      <c r="E10" s="280"/>
      <c r="F10" s="280"/>
      <c r="G10" s="281"/>
      <c r="H10" s="282">
        <v>15</v>
      </c>
      <c r="I10" s="282"/>
      <c r="J10" s="282"/>
      <c r="K10" s="132"/>
      <c r="L10" s="132"/>
      <c r="M10" s="132"/>
      <c r="N10" s="132"/>
    </row>
    <row r="11" spans="1:14" ht="20.25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1:14" ht="20.25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20.25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20.25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</row>
    <row r="15" spans="1:14" ht="20.2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</row>
    <row r="16" spans="1:14" ht="20.2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1:14" ht="20.2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</row>
    <row r="18" spans="1:14" ht="20.2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</row>
    <row r="19" spans="1:14" ht="20.2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</row>
    <row r="20" spans="1:14" ht="20.2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</row>
    <row r="21" spans="1:14" ht="20.2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</row>
    <row r="22" spans="1:14" ht="20.25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</row>
    <row r="23" spans="1:14" ht="20.25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</row>
    <row r="24" spans="1:14" ht="20.2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</row>
    <row r="25" spans="1:14" ht="20.2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4" ht="20.2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</row>
  </sheetData>
  <sheetProtection/>
  <mergeCells count="7">
    <mergeCell ref="A5:J5"/>
    <mergeCell ref="A8:G8"/>
    <mergeCell ref="A9:G9"/>
    <mergeCell ref="A10:G10"/>
    <mergeCell ref="H8:J8"/>
    <mergeCell ref="H9:J9"/>
    <mergeCell ref="H10:J1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Камышинскому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Виктория</cp:lastModifiedBy>
  <cp:lastPrinted>2012-07-18T11:45:37Z</cp:lastPrinted>
  <dcterms:created xsi:type="dcterms:W3CDTF">2007-08-31T09:20:59Z</dcterms:created>
  <dcterms:modified xsi:type="dcterms:W3CDTF">2012-10-31T18:25:16Z</dcterms:modified>
  <cp:category/>
  <cp:version/>
  <cp:contentType/>
  <cp:contentStatus/>
</cp:coreProperties>
</file>