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941" windowWidth="19440" windowHeight="10545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OLE_LINK1" localSheetId="0">'1'!$A$9</definedName>
    <definedName name="_xlnm.Print_Area" localSheetId="0">'1'!$A$1:$E$81</definedName>
  </definedNames>
  <calcPr fullCalcOnLoad="1"/>
</workbook>
</file>

<file path=xl/sharedStrings.xml><?xml version="1.0" encoding="utf-8"?>
<sst xmlns="http://schemas.openxmlformats.org/spreadsheetml/2006/main" count="1268" uniqueCount="390">
  <si>
    <t>КБК</t>
  </si>
  <si>
    <t xml:space="preserve">Наименование доходов  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</si>
  <si>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</si>
  <si>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</si>
  <si>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</si>
  <si>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</si>
  <si>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</si>
  <si>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</si>
  <si>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</si>
  <si>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</si>
  <si>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 xml:space="preserve">Доходы от использования имущества, находящегося в государственной и муниципальной собственности </t>
  </si>
  <si>
    <t>ИТОГО ДОХОДОВ</t>
  </si>
  <si>
    <t>Безвозмездные поступления</t>
  </si>
  <si>
    <t>ВСЕГО ДОХОДОВ</t>
  </si>
  <si>
    <t>00010100000000000000</t>
  </si>
  <si>
    <t>00010102000010000110</t>
  </si>
  <si>
    <t>00010600000000000000</t>
  </si>
  <si>
    <t>00010601000000000110</t>
  </si>
  <si>
    <t>00010500000000000000</t>
  </si>
  <si>
    <t>00010606000000000110</t>
  </si>
  <si>
    <t>00011100000000000000</t>
  </si>
  <si>
    <t>00020000000000000000</t>
  </si>
  <si>
    <t>00020200000000000000</t>
  </si>
  <si>
    <t>00011400000000000000</t>
  </si>
  <si>
    <t>Доходы от продажи материальных и нематериальных активов</t>
  </si>
  <si>
    <t>00010503010010000110</t>
  </si>
  <si>
    <t>00010300000000000000</t>
  </si>
  <si>
    <t>Налоги на товары (работы 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</si>
  <si>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</si>
  <si>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</si>
  <si>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00010302230010000110</t>
  </si>
  <si>
    <t>00010302240010000110</t>
  </si>
  <si>
    <t>00010302250010000110</t>
  </si>
  <si>
    <t>00010302260010000110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</si>
  <si>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</si>
  <si>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</si>
  <si>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</si>
  <si>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</si>
  <si>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</si>
  <si>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</si>
  <si>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</si>
  <si>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</si>
  <si>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00011406013130000430</t>
  </si>
  <si>
    <t>Субвенция на реализацию Закона "О наделении органов местного самоуправления муниципальных образований государственными полномочиями по организационному обеспечению деятельности территориальных административных комиссий"</t>
  </si>
  <si>
    <t>Доходы от продажи земельных участков, государственная  собственность  на которые не разграничена и  которые  расположены  в  границах городских поселений</t>
  </si>
  <si>
    <t xml:space="preserve">Сумма, утвержденная решением о бюджете </t>
  </si>
  <si>
    <t>00011300000000000000</t>
  </si>
  <si>
    <t>Прочие доходы от оказания платных услуг (работ) получателями средств бюджетов городских поселений</t>
  </si>
  <si>
    <t>00011600000000000000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</si>
  <si>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</si>
  <si>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</si>
  <si>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</si>
  <si>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00020210000000000151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</si>
  <si>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</si>
  <si>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</si>
  <si>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00020230000000000151</t>
  </si>
  <si>
    <t>00020235118000000151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</si>
  <si>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</si>
  <si>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00020230024000000151</t>
  </si>
  <si>
    <t>00011105075130000120</t>
  </si>
  <si>
    <t>Доходы от сдачи в аренду имущества, составляющего казну городских поселений (за исключением земельных участков)</t>
  </si>
  <si>
    <t>00011301995130000130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</si>
  <si>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</si>
  <si>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</si>
  <si>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 поселений на осуществление первичного воинского учета на территориях, где отсутствуют военные комиссариаты</t>
  </si>
  <si>
    <t>00020215001130000151</t>
  </si>
  <si>
    <t>00020230024130000151</t>
  </si>
  <si>
    <t>00020235118130000151</t>
  </si>
  <si>
    <t>00011690050130000140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</si>
  <si>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</si>
  <si>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00020210000000000150</t>
  </si>
  <si>
    <t>00020215001130000150</t>
  </si>
  <si>
    <t>00020230000000000150</t>
  </si>
  <si>
    <t>00020230024000000150</t>
  </si>
  <si>
    <t>00020230024130000150</t>
  </si>
  <si>
    <t>00020235118000000150</t>
  </si>
  <si>
    <t>00020235118130000150</t>
  </si>
  <si>
    <t>00011402053130000410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</si>
  <si>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</si>
  <si>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00011406313130000430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</si>
  <si>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</si>
  <si>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00020220000000000150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</si>
  <si>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</si>
  <si>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</t>
  </si>
  <si>
    <t xml:space="preserve">00020227112130000150
</t>
  </si>
  <si>
    <t>00020220077130000150</t>
  </si>
  <si>
    <t xml:space="preserve">Субсидии бюджетам городских поселений на софинансирование капитальных вложений в объекты муниципальной собственности
</t>
  </si>
  <si>
    <t>00020240000000000150</t>
  </si>
  <si>
    <t xml:space="preserve">Иные межбюджетные трансферты </t>
  </si>
  <si>
    <t>00020249999100000150</t>
  </si>
  <si>
    <t xml:space="preserve">Прочие межбюджетные трансферты, передаваемые бюджетам сельских поселений </t>
  </si>
  <si>
    <t>Межбюджетные трансферты - на ремонт и востановление скважины № 4</t>
  </si>
  <si>
    <t>00020220077000000150</t>
  </si>
  <si>
    <t>Субсидии бюджетам на софинансирование капитальных вложений в объекты муниципальной собственности</t>
  </si>
  <si>
    <t>00020227112000000150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</si>
  <si>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</si>
  <si>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00020225555000000150</t>
  </si>
  <si>
    <t>00020225555130000150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</si>
  <si>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</si>
  <si>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</si>
  <si>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Доходы от оказания платных услуг и компенсации затрат государства</t>
  </si>
  <si>
    <t>00011633050130000140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</si>
  <si>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</si>
  <si>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</si>
  <si>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</si>
  <si>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00011302995130000130</t>
  </si>
  <si>
    <t>Прочие доходы от компенсации затрат бюджетов городских поселений</t>
  </si>
  <si>
    <t>00021800000000000150</t>
  </si>
  <si>
    <t>00021800000130000150</t>
  </si>
  <si>
    <t>00021860010130000150</t>
  </si>
  <si>
    <t xml:space="preserve"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</si>
  <si>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</si>
  <si>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00010302231010000110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</si>
  <si>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</si>
  <si>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</si>
  <si>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</si>
  <si>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</si>
  <si>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</si>
  <si>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</si>
  <si>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</si>
  <si>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</si>
  <si>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00011646000130000140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</si>
  <si>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</si>
  <si>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00011701050130000180</t>
  </si>
  <si>
    <t>00011701000000000180</t>
  </si>
  <si>
    <t xml:space="preserve">Невыясненные поступления , зачисляемые в бюджеты городских поселений </t>
  </si>
  <si>
    <t>Невыясненные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</si>
  <si>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</si>
  <si>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</si>
  <si>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941 2 19 60010 13 0000 150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</si>
  <si>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</si>
  <si>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(тыс. рублей)</t>
  </si>
  <si>
    <t>Код</t>
  </si>
  <si>
    <t>Наименование</t>
  </si>
  <si>
    <t>2019 год</t>
  </si>
  <si>
    <t>Сумма, утвержденная решением о бюджете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</si>
  <si>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</si>
  <si>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</si>
  <si>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</si>
  <si>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</si>
  <si>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</si>
  <si>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</si>
  <si>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</si>
  <si>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</si>
  <si>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</si>
  <si>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Обслуживание государственного и муниципального долга</t>
  </si>
  <si>
    <t xml:space="preserve"> "Обеспечение деятельности финансовых, налоговых и таможенных органов и органов финансового (финансово-бюджетного) надзора"</t>
  </si>
  <si>
    <t>Резервные фонды</t>
  </si>
  <si>
    <t>0114</t>
  </si>
  <si>
    <t>Другие общегосударственные вопросы</t>
  </si>
  <si>
    <t>0113</t>
  </si>
  <si>
    <t>0200</t>
  </si>
  <si>
    <t xml:space="preserve">Национальная оборона </t>
  </si>
  <si>
    <t>0203</t>
  </si>
  <si>
    <t>Мобилизационная и вевойсковая подготовка</t>
  </si>
  <si>
    <t>0300</t>
  </si>
  <si>
    <t>Национальная безопасность и правоохранительная деятельность</t>
  </si>
  <si>
    <t>0309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</si>
  <si>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</si>
  <si>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0400</t>
  </si>
  <si>
    <t>Национальная экономика</t>
  </si>
  <si>
    <t>0412</t>
  </si>
  <si>
    <t>Другие вопросы в области национальной экономики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</si>
  <si>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</si>
  <si>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</si>
  <si>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</si>
  <si>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</si>
  <si>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</si>
  <si>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</si>
  <si>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</si>
  <si>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</si>
  <si>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</si>
  <si>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</si>
  <si>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</si>
  <si>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</si>
  <si>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</si>
  <si>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</si>
  <si>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</si>
  <si>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</si>
  <si>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</si>
  <si>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</si>
  <si>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</si>
  <si>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</si>
  <si>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</si>
  <si>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</si>
  <si>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</si>
  <si>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 xml:space="preserve">Молодежная политика </t>
  </si>
  <si>
    <t>0709</t>
  </si>
  <si>
    <t>Другие вопросы в области образования</t>
  </si>
  <si>
    <t>0800</t>
  </si>
  <si>
    <t>Культура,  кинематография</t>
  </si>
  <si>
    <t>0801</t>
  </si>
  <si>
    <t>Культура</t>
  </si>
  <si>
    <t>1000</t>
  </si>
  <si>
    <t>Социальная политика</t>
  </si>
  <si>
    <t>1003</t>
  </si>
  <si>
    <t>Социальное обеспечение населения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</si>
  <si>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</si>
  <si>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</si>
  <si>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</si>
  <si>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</si>
  <si>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</si>
  <si>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</si>
  <si>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1204</t>
  </si>
  <si>
    <t xml:space="preserve">Другие вопросы в области средств массовой информации </t>
  </si>
  <si>
    <t xml:space="preserve">ИТОГО </t>
  </si>
  <si>
    <t xml:space="preserve">Процент исполнения </t>
  </si>
  <si>
    <t xml:space="preserve">                                                                  Приложение № 3</t>
  </si>
  <si>
    <t>Отчёт об исполнении по источникам финансирования дефицита бюджета городского поселения Петров Вал за   2018 год</t>
  </si>
  <si>
    <t>тыс. руб.</t>
  </si>
  <si>
    <t>Код источника финансирования по КИВФ, КИВнФ</t>
  </si>
  <si>
    <t>Наименование показателя</t>
  </si>
  <si>
    <t>000 01 05 00 00 00 0000 000</t>
  </si>
  <si>
    <t>Изменение остатков средств на счетах по учёту средств бюджета</t>
  </si>
  <si>
    <t>000 01 05 02 01 13 0000 510</t>
  </si>
  <si>
    <t>Увеличение прочих остатков денежных средств бюджетов поселений РФ</t>
  </si>
  <si>
    <t>000 01 05 02 01 13 0000 610</t>
  </si>
  <si>
    <t>Уменьшение прочих остатков денежных средств бюджетов поселений РФ</t>
  </si>
  <si>
    <t>000 90 00 00 00 00 0000 000</t>
  </si>
  <si>
    <t>Источники финансирования дефицита бюджетов - всего</t>
  </si>
  <si>
    <t>План на 2019 г.</t>
  </si>
  <si>
    <t>Фактическое исполнение   2019г.</t>
  </si>
  <si>
    <t>Отчет</t>
  </si>
  <si>
    <t xml:space="preserve">Отчет </t>
  </si>
  <si>
    <t>по разделам и подразделам функциональной классификации расходов за 2019 год</t>
  </si>
  <si>
    <t>Приложение № 4</t>
  </si>
  <si>
    <t>к Решению Городского Совета поселения</t>
  </si>
  <si>
    <t xml:space="preserve">              В бюджете городского поселения Петров Вал предусмотрены средства резервного фонда в сумме 100,00 тыс. руб.</t>
  </si>
  <si>
    <t>За   2019 год расходы  за счёт средств резервного фонда не производились.</t>
  </si>
  <si>
    <t>Приложение № 5</t>
  </si>
  <si>
    <t xml:space="preserve">Сведения о численности работников органов местного самоуправления, в том числе муниципальных служащих,
городского поселения Петров Вал
 за   2018 год </t>
  </si>
  <si>
    <t>(человек)</t>
  </si>
  <si>
    <t>Наименование  учреждений</t>
  </si>
  <si>
    <t>Численность</t>
  </si>
  <si>
    <t>Администрация  городского поселения Петров Вал, всего</t>
  </si>
  <si>
    <t>в т.ч. муниципальных служащих</t>
  </si>
  <si>
    <t xml:space="preserve">Перечень объектов строительства, реконструкции и технического перевооружения  городского поселения Петров Вал на 2019 год </t>
  </si>
  <si>
    <t>Наименование главных распорядителей бюджетных средств, объектов</t>
  </si>
  <si>
    <t>КФСР</t>
  </si>
  <si>
    <t>КЦСР</t>
  </si>
  <si>
    <t>КВР</t>
  </si>
  <si>
    <t>План                  на 2017 год (тыс. руб.)</t>
  </si>
  <si>
    <t>План                  на 2018 год (тыс. руб.)</t>
  </si>
  <si>
    <t>План                  на 2019 год (тыс. руб.)</t>
  </si>
  <si>
    <t>Администрация городского поселения Петров Вал</t>
  </si>
  <si>
    <t>Строительство водопровода городского поселения Петров Вал Камышинского муниципального района</t>
  </si>
  <si>
    <t>Расходы на софинансирование капитальных вложений в объекты муниципальной собственности систем водоснабжения и водоотведения, которые осуществляются из местных бюджетов за счет субсидии из областного бюджета</t>
  </si>
  <si>
    <t>01000S0650</t>
  </si>
  <si>
    <t>Расходы на софинансирование капитальных вложений в объекты муниципальной собственности систем водоснабжения и водоотведения, которые осуществляются из местных бюджетов (софинансирование)</t>
  </si>
  <si>
    <t>01000S0651</t>
  </si>
  <si>
    <t>Проектирование системы водоснабжения  городского поселения Петров Вал Камышинского муниципального района Волгоградской области (3 этап)</t>
  </si>
  <si>
    <t>Раздел</t>
  </si>
  <si>
    <t>Подраздел</t>
  </si>
  <si>
    <t>Целевая статья расходов</t>
  </si>
  <si>
    <t>Вид расходов</t>
  </si>
  <si>
    <t>01</t>
  </si>
  <si>
    <t>Функционирование высшего должностного лица субъекта РФ и муниципального образования</t>
  </si>
  <si>
    <t>02</t>
  </si>
  <si>
    <t>Муниципальная  программа "Совершенствование системы реализации полномочий городского поселения Петров Вал Камышинского муниципального района Волгоградской области на 2014 - 2023г.г."</t>
  </si>
  <si>
    <t>0100000000</t>
  </si>
  <si>
    <t>Высшее должностное лицо органа местного самоуправления</t>
  </si>
  <si>
    <t>0100000010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</si>
  <si>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</si>
  <si>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</si>
  <si>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</si>
  <si>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</si>
  <si>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Обеспечение деятельности органов местного самоуправления</t>
  </si>
  <si>
    <t>0100000020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</si>
  <si>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</si>
  <si>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</si>
  <si>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</si>
  <si>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</si>
  <si>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Уплата налога  и сборов органами местного самоуправления и казенными учреждениями</t>
  </si>
  <si>
    <t>0100080100</t>
  </si>
  <si>
    <t>Муниципальная 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городского поселения  Петров Вал на период 2018 - 2020г.г."</t>
  </si>
  <si>
    <t>0200000000</t>
  </si>
  <si>
    <t>0200000020</t>
  </si>
  <si>
    <t xml:space="preserve">Непрограммные направления обеспечения деятельности органов местного самоуправления </t>
  </si>
  <si>
    <t>9000000000</t>
  </si>
  <si>
    <t>9000000020</t>
  </si>
  <si>
    <t>Межбюджетные трансферты</t>
  </si>
  <si>
    <t>500</t>
  </si>
  <si>
    <t>Организационное обеспечение деятельности территориальной административной комиссии</t>
  </si>
  <si>
    <t>9000070010</t>
  </si>
  <si>
    <t>Непрограммные расходы  органов местного самоуправления и казенных учреждений</t>
  </si>
  <si>
    <t>9900000000</t>
  </si>
  <si>
    <t>Денежные взыскания (штрафы)</t>
  </si>
  <si>
    <t>9900080120</t>
  </si>
  <si>
    <t>06</t>
  </si>
  <si>
    <t>Прочие расходы муниципальных образований</t>
  </si>
  <si>
    <t>9900080080</t>
  </si>
  <si>
    <t>11</t>
  </si>
  <si>
    <t>Резервный фонд местной администрации</t>
  </si>
  <si>
    <t>9900080060</t>
  </si>
  <si>
    <t>13</t>
  </si>
  <si>
    <t>Содержание муниципального имущества</t>
  </si>
  <si>
    <t>0100080020</t>
  </si>
  <si>
    <t>Оценка недвижимости, признание прав и регулирование отношений по муниципальной собственности</t>
  </si>
  <si>
    <t>0100080070</t>
  </si>
  <si>
    <t>0100080080</t>
  </si>
  <si>
    <t>Проведение мероприятий на территории муниципального образования</t>
  </si>
  <si>
    <t>9900080010</t>
  </si>
  <si>
    <t>9900080020</t>
  </si>
  <si>
    <t>Исполнение судебных актов</t>
  </si>
  <si>
    <t>9900080030</t>
  </si>
  <si>
    <t>Членские взносы в "Ассоциацию местных властей"</t>
  </si>
  <si>
    <t>9900080050</t>
  </si>
  <si>
    <t>9900080100</t>
  </si>
  <si>
    <t>Национальная оборона</t>
  </si>
  <si>
    <t xml:space="preserve">Мобилизационная и вневойсковая подготовка </t>
  </si>
  <si>
    <t>03</t>
  </si>
  <si>
    <t>Осуществление первичного воинского учета на территориях, где отсутствуют военные комиссариаты</t>
  </si>
  <si>
    <t>9900051180</t>
  </si>
  <si>
    <t>09</t>
  </si>
  <si>
    <t>Обеспечение пожарной безопасности</t>
  </si>
  <si>
    <t>0100023010</t>
  </si>
  <si>
    <t>Ремонт и содержание автомобильных дорог общего пользования</t>
  </si>
  <si>
    <t>0100024010</t>
  </si>
  <si>
    <t>12</t>
  </si>
  <si>
    <t>Мероприятия в области строительства, архитектуры и градостроительства</t>
  </si>
  <si>
    <t>9900024040</t>
  </si>
  <si>
    <t xml:space="preserve"> Закупка товаров, работ и услуг для обеспечения государственных (муниципальных) нужд</t>
  </si>
  <si>
    <t>05</t>
  </si>
  <si>
    <t>Мероприятия в области жилищного хозяйства</t>
  </si>
  <si>
    <t>0100025010</t>
  </si>
  <si>
    <t>Взносы в фонд капитального ремонта многоквартирных домов</t>
  </si>
  <si>
    <t>9900085050</t>
  </si>
  <si>
    <t>Мероприятия в области коммунального хозяйства</t>
  </si>
  <si>
    <t>0100025040</t>
  </si>
  <si>
    <t>Капитальные вложения в объекты государственной (муниципальной) собственности</t>
  </si>
  <si>
    <t>400</t>
  </si>
  <si>
    <t xml:space="preserve">Субсидия муниципальным унитарным предприятиям в целях оказания финансовой помощи для предупреждения банкротства </t>
  </si>
  <si>
    <t>0100080150</t>
  </si>
  <si>
    <t>Расходы по обслуживанию муниципальных долговых обязательств и гарантий</t>
  </si>
  <si>
    <t>9900080140</t>
  </si>
  <si>
    <t>Уличное освещение</t>
  </si>
  <si>
    <t>0100025050</t>
  </si>
  <si>
    <t xml:space="preserve">Прочие мероприятия по благоустройству </t>
  </si>
  <si>
    <t>0100025080</t>
  </si>
  <si>
    <t>Субсидии бюджетным учреждениям благоустройства на финансовое обеспечение муниципального задания на оказание муниципальных услуг (выполнение работ)</t>
  </si>
  <si>
    <t>0100065110</t>
  </si>
  <si>
    <t xml:space="preserve">Предоставление субсидий бюджетным, автономным учреждениям и иным некоммерческим организациям </t>
  </si>
  <si>
    <t>600</t>
  </si>
  <si>
    <t>Муниципальная программа "Благоустройство территории городского поселения Петров Вал Камышинского муниципального района Волгоградской области на 2018-2022 годы"</t>
  </si>
  <si>
    <t>0300000000</t>
  </si>
  <si>
    <t>0300025080</t>
  </si>
  <si>
    <t>Реализация программ формирования современной городской среды</t>
  </si>
  <si>
    <t>030F255550</t>
  </si>
  <si>
    <t>07</t>
  </si>
  <si>
    <t>Мероприятия для детей и молодежи</t>
  </si>
  <si>
    <t>0100080090</t>
  </si>
  <si>
    <t>Культура, кинематография</t>
  </si>
  <si>
    <t>08</t>
  </si>
  <si>
    <t>Мероприятия в сфере культуры (дома культуры)</t>
  </si>
  <si>
    <t>0100088010</t>
  </si>
  <si>
    <t>Мероприятия в сфере культуры (библиотеки),</t>
  </si>
  <si>
    <t>0100088020</t>
  </si>
  <si>
    <t>Непрограммные расходы  органов местного самоуправления</t>
  </si>
  <si>
    <t>Мероприятия в области физической культуры и спорта</t>
  </si>
  <si>
    <t>9900029010</t>
  </si>
  <si>
    <t>Другие вопросы в области средств массовой информации</t>
  </si>
  <si>
    <t>Мероприятия в сфере средств массовой информации</t>
  </si>
  <si>
    <t>0100029510</t>
  </si>
  <si>
    <t>Сумма утвержденная бюджетом</t>
  </si>
  <si>
    <t>Сумма исполнения за 2019 г</t>
  </si>
  <si>
    <t>Процент исполнения</t>
  </si>
  <si>
    <t>Распределение бюджетных ассигований по разделам и подразделам, группам видов расходов классификации расходов бюджета городского поселения Петров Вал на 2019 год</t>
  </si>
  <si>
    <t xml:space="preserve">Приложение №  7 </t>
  </si>
  <si>
    <t>Распределение бюджетных ассигований на реализацию муниципальных программ                                                                            городского поселения Петров Вал на 2019 год</t>
  </si>
  <si>
    <t>Приложение № 8</t>
  </si>
  <si>
    <t>Сумма утвержденная решением о бюджете</t>
  </si>
  <si>
    <t>ЗАДОЛЖЕННОСТЬ И ПЕРЕРАСЧЕТЫ ПО ОТМЕНЕННЫМ НАЛОГАМ, СБОРАМ И ИНЫМ ОБЯЗАТЕЛЬНЫМ ПЛАТЕЖАМ</t>
  </si>
  <si>
    <t>000 1 09 00000 00 0000 000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</si>
  <si>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</si>
  <si>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</si>
  <si>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поселений</t>
  </si>
  <si>
    <t>000 1 09 04053 13 0000 110</t>
  </si>
  <si>
    <t>об исполнении доходов бюджета городского поселения  Петров Вал за 2019 года с учетом целевых средств и безвозмездных поступлений</t>
  </si>
  <si>
    <t xml:space="preserve"> Об исполнении расходов бюджета городского поселения Петров Вал</t>
  </si>
  <si>
    <t xml:space="preserve">                                                                                              Приложение № 6 </t>
  </si>
  <si>
    <t xml:space="preserve">                               Приложение №1                                                                   к Решению Городского Совета  поселения   Петров  Вал от  01.06. 2020 г № 6/1       </t>
  </si>
  <si>
    <t xml:space="preserve">к Решению Городского Совета  поселения   Петров  Вал   от  01.06. 2020 г № 6/1    </t>
  </si>
  <si>
    <t xml:space="preserve"> </t>
  </si>
  <si>
    <t xml:space="preserve">  к Решению Городского Совета  поселения                                                                                                Петров  Вал   от  01.06. 2020 г № 6/1</t>
  </si>
  <si>
    <t xml:space="preserve">Петров  Вал  от  01.06. 2020 г № 6/1
 </t>
  </si>
  <si>
    <t>Петров  Вал    от  01.06. 2020 г № 6/1</t>
  </si>
  <si>
    <t xml:space="preserve">                                                                                                                                                                                                      к Решению Городского Совета поселения  Петров Вал от 01.06. 2020 г № 6/1 </t>
  </si>
  <si>
    <t xml:space="preserve">к Решению  Городского Совета поселения  Петров Вал от  01.06. 2020 г № 6/1 </t>
  </si>
  <si>
    <t>к Решению Городского Совета поселения  Петров Вал от   от  01.06. 2020 г № 6/1</t>
  </si>
  <si>
    <t>Исполнение бюджетных ассигнований резервного фонда городского поселения Петров Вал за   2019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</si>
</sst>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</numFmts>
  <fonts count="6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10"/>
      <name val="Arial Cyr"/>
      <family val="0"/>
    </font>
    <font>
      <sz val="10"/>
      <name val="Arial"/>
      <family val="2"/>
    </font>
    <font>
      <b/>
      <sz val="9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right" vertical="center" wrapText="1"/>
    </xf>
    <xf numFmtId="181" fontId="1" fillId="0" borderId="10" xfId="0" applyNumberFormat="1" applyFont="1" applyFill="1" applyBorder="1" applyAlignment="1">
      <alignment horizontal="right" vertical="center" wrapText="1"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justify" vertical="top" wrapText="1"/>
    </xf>
    <xf numFmtId="181" fontId="8" fillId="0" borderId="0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181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justify" vertical="top" wrapText="1"/>
    </xf>
    <xf numFmtId="181" fontId="0" fillId="0" borderId="0" xfId="0" applyNumberForma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181" fontId="1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181" fontId="1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181" fontId="2" fillId="0" borderId="10" xfId="0" applyNumberFormat="1" applyFont="1" applyBorder="1" applyAlignment="1">
      <alignment horizontal="right" wrapText="1"/>
    </xf>
    <xf numFmtId="181" fontId="1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top" wrapText="1"/>
    </xf>
    <xf numFmtId="0" fontId="65" fillId="0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9" fillId="0" borderId="0" xfId="53" applyFont="1" applyAlignment="1">
      <alignment horizontal="justify" vertical="top"/>
      <protection/>
    </xf>
    <xf numFmtId="0" fontId="20" fillId="0" borderId="0" xfId="53" applyFont="1" applyAlignment="1">
      <alignment horizontal="right" vertical="top"/>
      <protection/>
    </xf>
    <xf numFmtId="0" fontId="19" fillId="0" borderId="0" xfId="53" applyFont="1">
      <alignment/>
      <protection/>
    </xf>
    <xf numFmtId="0" fontId="19" fillId="0" borderId="0" xfId="53" applyFont="1" applyAlignment="1">
      <alignment horizontal="left" vertical="top" wrapText="1" indent="15"/>
      <protection/>
    </xf>
    <xf numFmtId="0" fontId="20" fillId="0" borderId="0" xfId="53" applyFont="1" applyAlignment="1">
      <alignment vertical="top"/>
      <protection/>
    </xf>
    <xf numFmtId="0" fontId="20" fillId="0" borderId="0" xfId="53" applyFont="1" applyFill="1" applyAlignment="1">
      <alignment horizontal="right" vertical="top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179" fontId="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vertical="top" wrapText="1"/>
    </xf>
    <xf numFmtId="49" fontId="12" fillId="0" borderId="10" xfId="0" applyNumberFormat="1" applyFont="1" applyBorder="1" applyAlignment="1">
      <alignment horizontal="right" wrapText="1"/>
    </xf>
    <xf numFmtId="179" fontId="1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right" wrapText="1"/>
    </xf>
    <xf numFmtId="179" fontId="1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vertical="top" wrapText="1"/>
    </xf>
    <xf numFmtId="179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right" wrapText="1"/>
    </xf>
    <xf numFmtId="179" fontId="1" fillId="33" borderId="10" xfId="0" applyNumberFormat="1" applyFont="1" applyFill="1" applyBorder="1" applyAlignment="1">
      <alignment horizontal="right" wrapText="1"/>
    </xf>
    <xf numFmtId="0" fontId="1" fillId="33" borderId="0" xfId="0" applyFont="1" applyFill="1" applyAlignment="1">
      <alignment vertical="top" wrapText="1"/>
    </xf>
    <xf numFmtId="179" fontId="1" fillId="33" borderId="10" xfId="0" applyNumberFormat="1" applyFont="1" applyFill="1" applyBorder="1" applyAlignment="1">
      <alignment horizontal="left" vertical="top" wrapText="1"/>
    </xf>
    <xf numFmtId="179" fontId="12" fillId="33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49" fontId="1" fillId="0" borderId="10" xfId="0" applyNumberFormat="1" applyFont="1" applyFill="1" applyBorder="1" applyAlignment="1">
      <alignment horizontal="right" wrapText="1"/>
    </xf>
    <xf numFmtId="179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right" wrapText="1"/>
    </xf>
    <xf numFmtId="178" fontId="2" fillId="0" borderId="10" xfId="0" applyNumberFormat="1" applyFont="1" applyBorder="1" applyAlignment="1">
      <alignment horizontal="right" wrapText="1"/>
    </xf>
    <xf numFmtId="0" fontId="66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7" fillId="0" borderId="10" xfId="0" applyFont="1" applyBorder="1" applyAlignment="1">
      <alignment/>
    </xf>
    <xf numFmtId="179" fontId="11" fillId="0" borderId="10" xfId="0" applyNumberFormat="1" applyFont="1" applyBorder="1" applyAlignment="1">
      <alignment horizontal="right" wrapText="1"/>
    </xf>
    <xf numFmtId="0" fontId="2" fillId="34" borderId="10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 vertical="top" wrapText="1"/>
    </xf>
    <xf numFmtId="17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right" wrapText="1"/>
    </xf>
    <xf numFmtId="179" fontId="2" fillId="34" borderId="10" xfId="0" applyNumberFormat="1" applyFont="1" applyFill="1" applyBorder="1" applyAlignment="1">
      <alignment horizontal="right" vertical="center" wrapText="1"/>
    </xf>
    <xf numFmtId="179" fontId="2" fillId="34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right"/>
    </xf>
    <xf numFmtId="179" fontId="2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right"/>
    </xf>
    <xf numFmtId="179" fontId="1" fillId="0" borderId="1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181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81" fontId="2" fillId="0" borderId="13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1" fillId="0" borderId="10" xfId="0" applyFont="1" applyFill="1" applyBorder="1" applyAlignment="1">
      <alignment wrapText="1"/>
    </xf>
    <xf numFmtId="0" fontId="67" fillId="0" borderId="10" xfId="0" applyFont="1" applyFill="1" applyBorder="1" applyAlignment="1">
      <alignment vertical="top" wrapText="1"/>
    </xf>
    <xf numFmtId="181" fontId="12" fillId="0" borderId="10" xfId="0" applyNumberFormat="1" applyFont="1" applyFill="1" applyBorder="1" applyAlignment="1">
      <alignment horizontal="right" vertical="center" wrapText="1"/>
    </xf>
    <xf numFmtId="0" fontId="67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0" xfId="55" applyFont="1" applyAlignment="1">
      <alignment horizontal="center"/>
      <protection/>
    </xf>
    <xf numFmtId="0" fontId="1" fillId="0" borderId="0" xfId="55" applyFont="1">
      <alignment/>
      <protection/>
    </xf>
    <xf numFmtId="0" fontId="1" fillId="0" borderId="0" xfId="55" applyFont="1" applyBorder="1" applyAlignment="1">
      <alignment horizontal="center"/>
      <protection/>
    </xf>
    <xf numFmtId="0" fontId="2" fillId="0" borderId="0" xfId="55" applyFont="1" applyAlignment="1">
      <alignment horizontal="center" wrapText="1"/>
      <protection/>
    </xf>
    <xf numFmtId="0" fontId="2" fillId="0" borderId="0" xfId="55" applyFont="1" applyAlignment="1">
      <alignment horizontal="right"/>
      <protection/>
    </xf>
    <xf numFmtId="0" fontId="1" fillId="0" borderId="14" xfId="55" applyFont="1" applyBorder="1" applyAlignment="1">
      <alignment horizontal="center" vertical="top" wrapText="1"/>
      <protection/>
    </xf>
    <xf numFmtId="0" fontId="1" fillId="0" borderId="14" xfId="55" applyFont="1" applyBorder="1" applyAlignment="1">
      <alignment horizontal="left" vertical="top" wrapText="1"/>
      <protection/>
    </xf>
    <xf numFmtId="4" fontId="1" fillId="0" borderId="14" xfId="55" applyNumberFormat="1" applyFont="1" applyBorder="1" applyAlignment="1">
      <alignment horizontal="center" vertical="top" wrapText="1"/>
      <protection/>
    </xf>
    <xf numFmtId="49" fontId="1" fillId="0" borderId="14" xfId="55" applyNumberFormat="1" applyFont="1" applyBorder="1" applyAlignment="1">
      <alignment horizontal="left" vertical="top" wrapText="1"/>
      <protection/>
    </xf>
    <xf numFmtId="0" fontId="13" fillId="0" borderId="0" xfId="56" applyFont="1">
      <alignment/>
      <protection/>
    </xf>
    <xf numFmtId="0" fontId="1" fillId="0" borderId="0" xfId="53" applyFont="1" applyAlignment="1">
      <alignment horizontal="center" vertical="top"/>
      <protection/>
    </xf>
    <xf numFmtId="0" fontId="2" fillId="0" borderId="0" xfId="53" applyFont="1" applyAlignment="1">
      <alignment horizontal="right" vertical="top"/>
      <protection/>
    </xf>
    <xf numFmtId="0" fontId="1" fillId="0" borderId="0" xfId="53" applyFont="1" applyAlignment="1">
      <alignment horizontal="justify" vertical="top"/>
      <protection/>
    </xf>
    <xf numFmtId="0" fontId="1" fillId="0" borderId="0" xfId="53" applyFont="1" applyAlignment="1">
      <alignment wrapText="1"/>
      <protection/>
    </xf>
    <xf numFmtId="0" fontId="1" fillId="0" borderId="0" xfId="53" applyFont="1">
      <alignment/>
      <protection/>
    </xf>
    <xf numFmtId="0" fontId="1" fillId="0" borderId="0" xfId="53" applyFont="1" applyAlignment="1">
      <alignment/>
      <protection/>
    </xf>
    <xf numFmtId="4" fontId="2" fillId="0" borderId="0" xfId="53" applyNumberFormat="1" applyFont="1" applyAlignment="1">
      <alignment horizontal="right" vertical="top"/>
      <protection/>
    </xf>
    <xf numFmtId="0" fontId="1" fillId="0" borderId="0" xfId="53" applyFont="1" applyAlignment="1">
      <alignment vertical="top"/>
      <protection/>
    </xf>
    <xf numFmtId="0" fontId="1" fillId="0" borderId="0" xfId="56" applyFont="1">
      <alignment/>
      <protection/>
    </xf>
    <xf numFmtId="0" fontId="2" fillId="0" borderId="0" xfId="56" applyFont="1" applyAlignment="1">
      <alignment horizontal="center" vertical="center" wrapText="1"/>
      <protection/>
    </xf>
    <xf numFmtId="0" fontId="1" fillId="0" borderId="0" xfId="53" applyFont="1" applyAlignment="1">
      <alignment horizontal="right"/>
      <protection/>
    </xf>
    <xf numFmtId="179" fontId="2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79" fontId="22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 horizontal="right" vertical="top" wrapText="1"/>
    </xf>
    <xf numFmtId="179" fontId="21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179" fontId="2" fillId="0" borderId="10" xfId="0" applyNumberFormat="1" applyFont="1" applyBorder="1" applyAlignment="1">
      <alignment horizontal="right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79" fontId="11" fillId="0" borderId="10" xfId="0" applyNumberFormat="1" applyFont="1" applyBorder="1" applyAlignment="1">
      <alignment horizontal="right" vertical="top" wrapText="1"/>
    </xf>
    <xf numFmtId="179" fontId="11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179" fontId="2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/>
    </xf>
    <xf numFmtId="179" fontId="1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17" fillId="0" borderId="0" xfId="53" applyFont="1" applyFill="1" applyAlignment="1">
      <alignment horizontal="right" vertical="top"/>
      <protection/>
    </xf>
    <xf numFmtId="0" fontId="17" fillId="0" borderId="0" xfId="53" applyFont="1" applyFill="1" applyAlignment="1">
      <alignment horizontal="left" vertical="top" wrapText="1" indent="15"/>
      <protection/>
    </xf>
    <xf numFmtId="0" fontId="16" fillId="0" borderId="0" xfId="0" applyFont="1" applyFill="1" applyAlignment="1">
      <alignment horizontal="right"/>
    </xf>
    <xf numFmtId="0" fontId="10" fillId="0" borderId="0" xfId="53" applyFont="1" applyFill="1" applyAlignment="1">
      <alignment horizontal="justify" vertical="top"/>
      <protection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0" fontId="24" fillId="0" borderId="0" xfId="53" applyFont="1" applyAlignment="1">
      <alignment horizontal="justify" vertical="top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 vertical="top" wrapText="1"/>
    </xf>
    <xf numFmtId="0" fontId="17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7" fillId="0" borderId="0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16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55" applyFont="1" applyFill="1" applyBorder="1" applyAlignment="1">
      <alignment horizontal="right"/>
      <protection/>
    </xf>
    <xf numFmtId="0" fontId="17" fillId="0" borderId="0" xfId="53" applyFont="1" applyFill="1" applyAlignment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53" applyFont="1" applyFill="1" applyAlignment="1">
      <alignment horizontal="right" vertical="top" wrapText="1"/>
      <protection/>
    </xf>
    <xf numFmtId="0" fontId="16" fillId="0" borderId="0" xfId="0" applyFont="1" applyFill="1" applyAlignment="1">
      <alignment horizontal="right" vertical="top"/>
    </xf>
    <xf numFmtId="0" fontId="1" fillId="0" borderId="0" xfId="55" applyFont="1" applyBorder="1" applyAlignment="1">
      <alignment horizontal="right"/>
      <protection/>
    </xf>
    <xf numFmtId="0" fontId="1" fillId="0" borderId="14" xfId="55" applyFont="1" applyBorder="1" applyAlignment="1">
      <alignment horizontal="center" vertical="top" wrapText="1"/>
      <protection/>
    </xf>
    <xf numFmtId="0" fontId="2" fillId="0" borderId="0" xfId="55" applyFont="1" applyBorder="1" applyAlignment="1">
      <alignment horizontal="center" wrapText="1"/>
      <protection/>
    </xf>
    <xf numFmtId="0" fontId="1" fillId="0" borderId="14" xfId="55" applyFont="1" applyBorder="1" applyAlignment="1">
      <alignment horizontal="center" vertical="top"/>
      <protection/>
    </xf>
    <xf numFmtId="0" fontId="2" fillId="0" borderId="0" xfId="56" applyFont="1" applyBorder="1" applyAlignment="1">
      <alignment horizontal="center" vertical="center" wrapText="1"/>
      <protection/>
    </xf>
    <xf numFmtId="0" fontId="1" fillId="0" borderId="0" xfId="56" applyFont="1" applyBorder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17" fillId="0" borderId="0" xfId="53" applyFont="1" applyFill="1" applyAlignment="1">
      <alignment horizontal="right" vertical="top"/>
      <protection/>
    </xf>
    <xf numFmtId="0" fontId="17" fillId="0" borderId="0" xfId="53" applyFont="1" applyFill="1" applyAlignment="1">
      <alignment horizontal="right"/>
      <protection/>
    </xf>
    <xf numFmtId="0" fontId="16" fillId="0" borderId="0" xfId="0" applyFont="1" applyFill="1" applyAlignment="1">
      <alignment horizontal="right"/>
    </xf>
    <xf numFmtId="0" fontId="1" fillId="0" borderId="0" xfId="54" applyFont="1" applyBorder="1" applyAlignment="1">
      <alignment horizontal="right"/>
      <protection/>
    </xf>
    <xf numFmtId="0" fontId="1" fillId="0" borderId="0" xfId="56" applyFont="1" applyBorder="1" applyAlignment="1">
      <alignment horizontal="right"/>
      <protection/>
    </xf>
    <xf numFmtId="0" fontId="1" fillId="0" borderId="14" xfId="53" applyFont="1" applyBorder="1" applyAlignment="1">
      <alignment horizontal="center" wrapText="1"/>
      <protection/>
    </xf>
    <xf numFmtId="0" fontId="18" fillId="0" borderId="0" xfId="53" applyFont="1" applyFill="1" applyAlignment="1">
      <alignment horizontal="right" vertical="top"/>
      <protection/>
    </xf>
    <xf numFmtId="0" fontId="0" fillId="0" borderId="0" xfId="0" applyFont="1" applyFill="1" applyAlignment="1">
      <alignment horizontal="right" vertical="top"/>
    </xf>
    <xf numFmtId="0" fontId="18" fillId="0" borderId="0" xfId="53" applyFont="1" applyFill="1" applyAlignment="1">
      <alignment horizontal="right"/>
      <protection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/>
    </xf>
    <xf numFmtId="0" fontId="2" fillId="0" borderId="0" xfId="53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Fill="1" applyBorder="1" applyAlignment="1">
      <alignment horizontal="right" wrapText="1"/>
    </xf>
    <xf numFmtId="0" fontId="17" fillId="0" borderId="0" xfId="0" applyFont="1" applyFill="1" applyAlignment="1">
      <alignment horizontal="right" wrapText="1"/>
    </xf>
    <xf numFmtId="0" fontId="17" fillId="0" borderId="0" xfId="0" applyFont="1" applyFill="1" applyAlignment="1">
      <alignment wrapText="1"/>
    </xf>
    <xf numFmtId="0" fontId="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7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21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0" fontId="17" fillId="0" borderId="0" xfId="0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7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app7" xfId="54"/>
    <cellStyle name="Обычный_Приложение 3 " xfId="55"/>
    <cellStyle name="Обычный_Приложение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view="pageBreakPreview" zoomScaleSheetLayoutView="100" zoomScalePageLayoutView="0" workbookViewId="0" topLeftCell="A1">
      <selection activeCell="C3" sqref="C3:E3"/>
    </sheetView>
  </sheetViews>
  <sheetFormatPr defaultColWidth="9.00390625" defaultRowHeight="12.75"/>
  <cols>
    <col min="1" max="1" width="24.25390625" style="14" bestFit="1" customWidth="1"/>
    <col min="2" max="2" width="67.125" style="14" customWidth="1"/>
    <col min="3" max="5" width="14.25390625" style="24" customWidth="1"/>
    <col min="6" max="16384" width="9.125" style="14" customWidth="1"/>
  </cols>
  <sheetData>
    <row r="1" spans="1:5" ht="15">
      <c r="A1" s="182"/>
      <c r="B1" s="182"/>
      <c r="C1" s="182"/>
      <c r="D1" s="13"/>
      <c r="E1" s="13"/>
    </row>
    <row r="2" spans="2:5" ht="15.75">
      <c r="B2" s="184"/>
      <c r="C2" s="184"/>
      <c r="D2" s="184"/>
      <c r="E2" s="184"/>
    </row>
    <row r="3" spans="1:5" ht="51.75" customHeight="1">
      <c r="A3" s="15"/>
      <c r="C3" s="185" t="s">
        <v>380</v>
      </c>
      <c r="D3" s="185"/>
      <c r="E3" s="185"/>
    </row>
    <row r="4" spans="1:5" ht="24" customHeight="1">
      <c r="A4" s="104"/>
      <c r="B4" s="105" t="s">
        <v>222</v>
      </c>
      <c r="C4" s="103"/>
      <c r="D4" s="103"/>
      <c r="E4" s="103"/>
    </row>
    <row r="5" spans="1:5" ht="43.5" customHeight="1">
      <c r="A5" s="183" t="s">
        <v>377</v>
      </c>
      <c r="B5" s="183"/>
      <c r="C5" s="183"/>
      <c r="D5" s="183"/>
      <c r="E5" s="183"/>
    </row>
    <row r="6" spans="1:5" ht="15.75">
      <c r="A6" s="117"/>
      <c r="B6" s="117"/>
      <c r="C6" s="118"/>
      <c r="D6" s="118"/>
      <c r="E6" s="118"/>
    </row>
    <row r="7" spans="1:5" ht="66" customHeight="1">
      <c r="A7" s="119" t="s">
        <v>0</v>
      </c>
      <c r="B7" s="119" t="s">
        <v>1</v>
      </c>
      <c r="C7" s="120" t="s">
        <v>45</v>
      </c>
      <c r="D7" s="120" t="s">
        <v>364</v>
      </c>
      <c r="E7" s="120" t="s">
        <v>365</v>
      </c>
    </row>
    <row r="8" spans="1:5" ht="15.75">
      <c r="A8" s="121"/>
      <c r="B8" s="121" t="s">
        <v>2</v>
      </c>
      <c r="C8" s="122"/>
      <c r="D8" s="122"/>
      <c r="E8" s="122"/>
    </row>
    <row r="9" spans="1:5" ht="15.75">
      <c r="A9" s="1" t="s">
        <v>14</v>
      </c>
      <c r="B9" s="123" t="s">
        <v>3</v>
      </c>
      <c r="C9" s="11">
        <v>23815.9</v>
      </c>
      <c r="D9" s="11">
        <f>D10</f>
        <v>23313.675</v>
      </c>
      <c r="E9" s="11">
        <f>D9/C9*100</f>
        <v>97.89121973135593</v>
      </c>
    </row>
    <row r="10" spans="1:5" ht="15.75">
      <c r="A10" s="124" t="s">
        <v>15</v>
      </c>
      <c r="B10" s="4" t="s">
        <v>4</v>
      </c>
      <c r="C10" s="12">
        <v>23815.9</v>
      </c>
      <c r="D10" s="12">
        <v>23313.675</v>
      </c>
      <c r="E10" s="11">
        <f aca="true" t="shared" si="0" ref="E10:E76">D10/C10*100</f>
        <v>97.89121973135593</v>
      </c>
    </row>
    <row r="11" spans="1:5" ht="31.5">
      <c r="A11" s="5" t="s">
        <v>26</v>
      </c>
      <c r="B11" s="125" t="s">
        <v>27</v>
      </c>
      <c r="C11" s="11">
        <v>2605.1</v>
      </c>
      <c r="D11" s="11">
        <f>D12</f>
        <v>2775.423</v>
      </c>
      <c r="E11" s="11">
        <f t="shared" si="0"/>
        <v>106.53805995931059</v>
      </c>
    </row>
    <row r="12" spans="1:5" ht="31.5">
      <c r="A12" s="3" t="s">
        <v>28</v>
      </c>
      <c r="B12" s="126" t="s">
        <v>29</v>
      </c>
      <c r="C12" s="12">
        <v>2605.1</v>
      </c>
      <c r="D12" s="12">
        <f>D13+D15+D17+D19</f>
        <v>2775.423</v>
      </c>
      <c r="E12" s="11">
        <f t="shared" si="0"/>
        <v>106.53805995931059</v>
      </c>
    </row>
    <row r="13" spans="1:5" ht="78.75">
      <c r="A13" s="3" t="s">
        <v>30</v>
      </c>
      <c r="B13" s="127" t="s">
        <v>34</v>
      </c>
      <c r="C13" s="12">
        <v>1090</v>
      </c>
      <c r="D13" s="12">
        <v>1263.326</v>
      </c>
      <c r="E13" s="11">
        <f t="shared" si="0"/>
        <v>115.90146788990825</v>
      </c>
    </row>
    <row r="14" spans="1:5" s="45" customFormat="1" ht="110.25">
      <c r="A14" s="46" t="s">
        <v>112</v>
      </c>
      <c r="B14" s="47" t="s">
        <v>113</v>
      </c>
      <c r="C14" s="128">
        <v>1090</v>
      </c>
      <c r="D14" s="128">
        <v>1263.326</v>
      </c>
      <c r="E14" s="11">
        <f t="shared" si="0"/>
        <v>115.90146788990825</v>
      </c>
    </row>
    <row r="15" spans="1:5" ht="94.5">
      <c r="A15" s="3" t="s">
        <v>31</v>
      </c>
      <c r="B15" s="129" t="s">
        <v>35</v>
      </c>
      <c r="C15" s="12">
        <v>9.2</v>
      </c>
      <c r="D15" s="12">
        <v>9.286</v>
      </c>
      <c r="E15" s="11">
        <f t="shared" si="0"/>
        <v>100.93478260869566</v>
      </c>
    </row>
    <row r="16" spans="1:5" s="45" customFormat="1" ht="126">
      <c r="A16" s="46" t="s">
        <v>114</v>
      </c>
      <c r="B16" s="48" t="s">
        <v>115</v>
      </c>
      <c r="C16" s="128">
        <v>9.2</v>
      </c>
      <c r="D16" s="128">
        <v>9.286</v>
      </c>
      <c r="E16" s="11">
        <f t="shared" si="0"/>
        <v>100.93478260869566</v>
      </c>
    </row>
    <row r="17" spans="1:5" ht="78.75">
      <c r="A17" s="3" t="s">
        <v>32</v>
      </c>
      <c r="B17" s="127" t="s">
        <v>36</v>
      </c>
      <c r="C17" s="12">
        <v>1695.8</v>
      </c>
      <c r="D17" s="12">
        <v>1687.807</v>
      </c>
      <c r="E17" s="11">
        <f t="shared" si="0"/>
        <v>99.52865903998114</v>
      </c>
    </row>
    <row r="18" spans="1:5" s="45" customFormat="1" ht="126">
      <c r="A18" s="46" t="s">
        <v>116</v>
      </c>
      <c r="B18" s="47" t="s">
        <v>117</v>
      </c>
      <c r="C18" s="128">
        <v>1695.8</v>
      </c>
      <c r="D18" s="128">
        <v>1687.807</v>
      </c>
      <c r="E18" s="11">
        <f t="shared" si="0"/>
        <v>99.52865903998114</v>
      </c>
    </row>
    <row r="19" spans="1:5" ht="78.75">
      <c r="A19" s="3" t="s">
        <v>33</v>
      </c>
      <c r="B19" s="127" t="s">
        <v>37</v>
      </c>
      <c r="C19" s="12">
        <v>-189.9</v>
      </c>
      <c r="D19" s="12">
        <v>-184.996</v>
      </c>
      <c r="E19" s="11">
        <f t="shared" si="0"/>
        <v>97.41758820431806</v>
      </c>
    </row>
    <row r="20" spans="1:5" s="45" customFormat="1" ht="113.25" customHeight="1">
      <c r="A20" s="46" t="s">
        <v>118</v>
      </c>
      <c r="B20" s="47" t="s">
        <v>119</v>
      </c>
      <c r="C20" s="128">
        <v>-189.9</v>
      </c>
      <c r="D20" s="128">
        <v>-184.996</v>
      </c>
      <c r="E20" s="11">
        <f t="shared" si="0"/>
        <v>97.41758820431806</v>
      </c>
    </row>
    <row r="21" spans="1:5" ht="15.75">
      <c r="A21" s="1" t="s">
        <v>18</v>
      </c>
      <c r="B21" s="2" t="s">
        <v>5</v>
      </c>
      <c r="C21" s="11">
        <v>9.598000000000013</v>
      </c>
      <c r="D21" s="11">
        <f>D22</f>
        <v>9.598</v>
      </c>
      <c r="E21" s="11">
        <f t="shared" si="0"/>
        <v>99.99999999999987</v>
      </c>
    </row>
    <row r="22" spans="1:5" ht="15.75">
      <c r="A22" s="124" t="s">
        <v>25</v>
      </c>
      <c r="B22" s="4" t="s">
        <v>6</v>
      </c>
      <c r="C22" s="12">
        <v>9.598000000000013</v>
      </c>
      <c r="D22" s="12">
        <v>9.598</v>
      </c>
      <c r="E22" s="11">
        <f t="shared" si="0"/>
        <v>99.99999999999987</v>
      </c>
    </row>
    <row r="23" spans="1:5" ht="15.75">
      <c r="A23" s="1" t="s">
        <v>16</v>
      </c>
      <c r="B23" s="2" t="s">
        <v>7</v>
      </c>
      <c r="C23" s="11">
        <v>2708.393</v>
      </c>
      <c r="D23" s="11">
        <v>2731.31</v>
      </c>
      <c r="E23" s="11">
        <f t="shared" si="0"/>
        <v>100.84614751256558</v>
      </c>
    </row>
    <row r="24" spans="1:5" ht="15.75">
      <c r="A24" s="124" t="s">
        <v>17</v>
      </c>
      <c r="B24" s="4" t="s">
        <v>8</v>
      </c>
      <c r="C24" s="12">
        <v>543</v>
      </c>
      <c r="D24" s="12">
        <v>544.981</v>
      </c>
      <c r="E24" s="11">
        <f t="shared" si="0"/>
        <v>100.36482504604052</v>
      </c>
    </row>
    <row r="25" spans="1:5" ht="47.25">
      <c r="A25" s="3" t="s">
        <v>38</v>
      </c>
      <c r="B25" s="4" t="s">
        <v>39</v>
      </c>
      <c r="C25" s="12">
        <v>543</v>
      </c>
      <c r="D25" s="12">
        <v>544.981</v>
      </c>
      <c r="E25" s="11">
        <f t="shared" si="0"/>
        <v>100.36482504604052</v>
      </c>
    </row>
    <row r="26" spans="1:5" ht="15.75">
      <c r="A26" s="124" t="s">
        <v>19</v>
      </c>
      <c r="B26" s="4" t="s">
        <v>9</v>
      </c>
      <c r="C26" s="12">
        <v>2165.393</v>
      </c>
      <c r="D26" s="12">
        <v>2186.329</v>
      </c>
      <c r="E26" s="11">
        <f t="shared" si="0"/>
        <v>100.96684527935575</v>
      </c>
    </row>
    <row r="27" spans="1:5" ht="42.75" customHeight="1">
      <c r="A27" s="1" t="s">
        <v>372</v>
      </c>
      <c r="B27" s="2" t="s">
        <v>371</v>
      </c>
      <c r="C27" s="11">
        <v>0</v>
      </c>
      <c r="D27" s="11">
        <v>0.099</v>
      </c>
      <c r="E27" s="11">
        <v>0</v>
      </c>
    </row>
    <row r="28" spans="1:5" ht="31.5">
      <c r="A28" s="124" t="s">
        <v>374</v>
      </c>
      <c r="B28" s="4" t="s">
        <v>373</v>
      </c>
      <c r="C28" s="12">
        <v>0</v>
      </c>
      <c r="D28" s="12">
        <v>0.099</v>
      </c>
      <c r="E28" s="11">
        <v>0</v>
      </c>
    </row>
    <row r="29" spans="1:5" ht="51" customHeight="1">
      <c r="A29" s="124" t="s">
        <v>376</v>
      </c>
      <c r="B29" s="4" t="s">
        <v>375</v>
      </c>
      <c r="C29" s="12">
        <v>0</v>
      </c>
      <c r="D29" s="12">
        <v>0.099</v>
      </c>
      <c r="E29" s="11">
        <v>0</v>
      </c>
    </row>
    <row r="30" spans="1:5" ht="31.5">
      <c r="A30" s="5" t="s">
        <v>20</v>
      </c>
      <c r="B30" s="2" t="s">
        <v>10</v>
      </c>
      <c r="C30" s="11">
        <v>2459.313</v>
      </c>
      <c r="D30" s="11">
        <f>D31+D33+D32</f>
        <v>1136.299</v>
      </c>
      <c r="E30" s="11">
        <f t="shared" si="0"/>
        <v>46.20391954989056</v>
      </c>
    </row>
    <row r="31" spans="1:5" ht="78.75">
      <c r="A31" s="3" t="s">
        <v>40</v>
      </c>
      <c r="B31" s="4" t="s">
        <v>41</v>
      </c>
      <c r="C31" s="12">
        <v>2189.85</v>
      </c>
      <c r="D31" s="12">
        <v>820.709</v>
      </c>
      <c r="E31" s="11">
        <f t="shared" si="0"/>
        <v>37.47786378062424</v>
      </c>
    </row>
    <row r="32" spans="1:5" ht="78.75">
      <c r="A32" s="3" t="s">
        <v>103</v>
      </c>
      <c r="B32" s="4" t="s">
        <v>104</v>
      </c>
      <c r="C32" s="12">
        <v>6.4</v>
      </c>
      <c r="D32" s="12">
        <v>11.2</v>
      </c>
      <c r="E32" s="11">
        <f t="shared" si="0"/>
        <v>174.99999999999997</v>
      </c>
    </row>
    <row r="33" spans="1:5" ht="37.5" customHeight="1">
      <c r="A33" s="3" t="s">
        <v>59</v>
      </c>
      <c r="B33" s="4" t="s">
        <v>60</v>
      </c>
      <c r="C33" s="12">
        <v>263.063</v>
      </c>
      <c r="D33" s="12">
        <v>304.39</v>
      </c>
      <c r="E33" s="11">
        <f t="shared" si="0"/>
        <v>115.70992499895463</v>
      </c>
    </row>
    <row r="34" spans="1:5" ht="31.5">
      <c r="A34" s="5" t="s">
        <v>46</v>
      </c>
      <c r="B34" s="2" t="s">
        <v>100</v>
      </c>
      <c r="C34" s="11">
        <v>3.769</v>
      </c>
      <c r="D34" s="11">
        <v>3.769</v>
      </c>
      <c r="E34" s="11">
        <f t="shared" si="0"/>
        <v>100</v>
      </c>
    </row>
    <row r="35" spans="1:5" ht="31.5" hidden="1">
      <c r="A35" s="3" t="s">
        <v>61</v>
      </c>
      <c r="B35" s="4" t="s">
        <v>47</v>
      </c>
      <c r="C35" s="12">
        <v>0</v>
      </c>
      <c r="D35" s="12">
        <v>0</v>
      </c>
      <c r="E35" s="11" t="e">
        <f t="shared" si="0"/>
        <v>#DIV/0!</v>
      </c>
    </row>
    <row r="36" spans="1:5" ht="31.5">
      <c r="A36" s="3" t="s">
        <v>105</v>
      </c>
      <c r="B36" s="4" t="s">
        <v>106</v>
      </c>
      <c r="C36" s="12">
        <v>3.769</v>
      </c>
      <c r="D36" s="12">
        <v>3.769</v>
      </c>
      <c r="E36" s="11">
        <f t="shared" si="0"/>
        <v>100</v>
      </c>
    </row>
    <row r="37" spans="1:5" s="16" customFormat="1" ht="31.5">
      <c r="A37" s="5" t="s">
        <v>23</v>
      </c>
      <c r="B37" s="9" t="s">
        <v>24</v>
      </c>
      <c r="C37" s="11">
        <v>886.511</v>
      </c>
      <c r="D37" s="11">
        <f>D38+D39+D40</f>
        <v>935.533</v>
      </c>
      <c r="E37" s="11">
        <f t="shared" si="0"/>
        <v>105.52976782013985</v>
      </c>
    </row>
    <row r="38" spans="1:5" ht="94.5">
      <c r="A38" s="3" t="s">
        <v>77</v>
      </c>
      <c r="B38" s="130" t="s">
        <v>78</v>
      </c>
      <c r="C38" s="12">
        <v>789.6</v>
      </c>
      <c r="D38" s="12">
        <v>789.6</v>
      </c>
      <c r="E38" s="11">
        <f t="shared" si="0"/>
        <v>100</v>
      </c>
    </row>
    <row r="39" spans="1:5" ht="47.25">
      <c r="A39" s="3" t="s">
        <v>42</v>
      </c>
      <c r="B39" s="130" t="s">
        <v>44</v>
      </c>
      <c r="C39" s="12">
        <v>50.05</v>
      </c>
      <c r="D39" s="12">
        <v>72.432</v>
      </c>
      <c r="E39" s="11">
        <f t="shared" si="0"/>
        <v>144.71928071928073</v>
      </c>
    </row>
    <row r="40" spans="1:5" ht="78.75">
      <c r="A40" s="3" t="s">
        <v>79</v>
      </c>
      <c r="B40" s="130" t="s">
        <v>80</v>
      </c>
      <c r="C40" s="12">
        <v>46.861</v>
      </c>
      <c r="D40" s="12">
        <v>73.501</v>
      </c>
      <c r="E40" s="11">
        <f t="shared" si="0"/>
        <v>156.84897889503</v>
      </c>
    </row>
    <row r="41" spans="1:5" ht="15.75">
      <c r="A41" s="5" t="s">
        <v>48</v>
      </c>
      <c r="B41" s="9" t="s">
        <v>49</v>
      </c>
      <c r="C41" s="11">
        <v>6.464</v>
      </c>
      <c r="D41" s="11">
        <f>D44+D42+D43</f>
        <v>6.464</v>
      </c>
      <c r="E41" s="11">
        <f t="shared" si="0"/>
        <v>100</v>
      </c>
    </row>
    <row r="42" spans="1:5" ht="63">
      <c r="A42" s="3" t="s">
        <v>101</v>
      </c>
      <c r="B42" s="130" t="s">
        <v>102</v>
      </c>
      <c r="C42" s="12">
        <v>3</v>
      </c>
      <c r="D42" s="12">
        <v>3</v>
      </c>
      <c r="E42" s="11">
        <f t="shared" si="0"/>
        <v>100</v>
      </c>
    </row>
    <row r="43" spans="1:5" ht="94.5">
      <c r="A43" s="3" t="s">
        <v>121</v>
      </c>
      <c r="B43" s="130" t="s">
        <v>122</v>
      </c>
      <c r="C43" s="12">
        <v>2.964</v>
      </c>
      <c r="D43" s="12">
        <v>2.964</v>
      </c>
      <c r="E43" s="11">
        <f t="shared" si="0"/>
        <v>100</v>
      </c>
    </row>
    <row r="44" spans="1:5" ht="37.5" customHeight="1">
      <c r="A44" s="3" t="s">
        <v>68</v>
      </c>
      <c r="B44" s="130" t="s">
        <v>69</v>
      </c>
      <c r="C44" s="12">
        <v>0.5</v>
      </c>
      <c r="D44" s="12">
        <v>0.5</v>
      </c>
      <c r="E44" s="11">
        <f t="shared" si="0"/>
        <v>100</v>
      </c>
    </row>
    <row r="45" spans="1:5" ht="37.5" customHeight="1">
      <c r="A45" s="5" t="s">
        <v>124</v>
      </c>
      <c r="B45" s="9" t="s">
        <v>126</v>
      </c>
      <c r="C45" s="11">
        <v>0</v>
      </c>
      <c r="D45" s="11">
        <v>-9.091</v>
      </c>
      <c r="E45" s="11">
        <v>0</v>
      </c>
    </row>
    <row r="46" spans="1:5" ht="37.5" customHeight="1">
      <c r="A46" s="3" t="s">
        <v>123</v>
      </c>
      <c r="B46" s="130" t="s">
        <v>125</v>
      </c>
      <c r="C46" s="12">
        <v>0</v>
      </c>
      <c r="D46" s="12">
        <v>-9.091</v>
      </c>
      <c r="E46" s="11">
        <v>0</v>
      </c>
    </row>
    <row r="47" spans="1:5" ht="45.75" customHeight="1">
      <c r="A47" s="3" t="s">
        <v>128</v>
      </c>
      <c r="B47" s="9" t="s">
        <v>127</v>
      </c>
      <c r="C47" s="11">
        <v>0</v>
      </c>
      <c r="D47" s="11">
        <v>-3.821</v>
      </c>
      <c r="E47" s="11">
        <v>0</v>
      </c>
    </row>
    <row r="48" spans="1:5" ht="45" customHeight="1">
      <c r="A48" s="3" t="s">
        <v>129</v>
      </c>
      <c r="B48" s="130" t="s">
        <v>130</v>
      </c>
      <c r="C48" s="12">
        <v>0</v>
      </c>
      <c r="D48" s="12">
        <v>-3.821</v>
      </c>
      <c r="E48" s="11">
        <v>0</v>
      </c>
    </row>
    <row r="49" spans="1:5" ht="15.75">
      <c r="A49" s="10"/>
      <c r="B49" s="2" t="s">
        <v>11</v>
      </c>
      <c r="C49" s="11">
        <v>32495.048000000003</v>
      </c>
      <c r="D49" s="11">
        <f>D9+D11+D21+D23+D30+D37+D41+D34+D45+D47+D27</f>
        <v>30899.257999999998</v>
      </c>
      <c r="E49" s="11">
        <f t="shared" si="0"/>
        <v>95.08912865738803</v>
      </c>
    </row>
    <row r="50" spans="1:5" ht="15.75">
      <c r="A50" s="1" t="s">
        <v>21</v>
      </c>
      <c r="B50" s="2" t="s">
        <v>12</v>
      </c>
      <c r="C50" s="11">
        <v>34122.396</v>
      </c>
      <c r="D50" s="11">
        <f>D51+D78</f>
        <v>31872.395999999997</v>
      </c>
      <c r="E50" s="11">
        <f t="shared" si="0"/>
        <v>93.40609024055637</v>
      </c>
    </row>
    <row r="51" spans="1:5" ht="31.5">
      <c r="A51" s="3" t="s">
        <v>22</v>
      </c>
      <c r="B51" s="4" t="s">
        <v>50</v>
      </c>
      <c r="C51" s="12">
        <v>33200.933</v>
      </c>
      <c r="D51" s="12">
        <f>D52+D54+D63+D69+D56+D75</f>
        <v>30950.932999999997</v>
      </c>
      <c r="E51" s="11">
        <f t="shared" si="0"/>
        <v>93.22308201399039</v>
      </c>
    </row>
    <row r="52" spans="1:5" ht="31.5">
      <c r="A52" s="5" t="s">
        <v>70</v>
      </c>
      <c r="B52" s="9" t="s">
        <v>51</v>
      </c>
      <c r="C52" s="11">
        <v>14427</v>
      </c>
      <c r="D52" s="11">
        <f>D53</f>
        <v>14427</v>
      </c>
      <c r="E52" s="11">
        <f t="shared" si="0"/>
        <v>100</v>
      </c>
    </row>
    <row r="53" spans="1:5" ht="31.5">
      <c r="A53" s="3" t="s">
        <v>71</v>
      </c>
      <c r="B53" s="4" t="s">
        <v>62</v>
      </c>
      <c r="C53" s="12">
        <v>14427</v>
      </c>
      <c r="D53" s="12">
        <v>14427</v>
      </c>
      <c r="E53" s="11">
        <f t="shared" si="0"/>
        <v>100</v>
      </c>
    </row>
    <row r="54" spans="1:5" ht="31.5" hidden="1">
      <c r="A54" s="5" t="s">
        <v>52</v>
      </c>
      <c r="B54" s="9" t="s">
        <v>51</v>
      </c>
      <c r="C54" s="11">
        <v>0</v>
      </c>
      <c r="D54" s="11">
        <v>0</v>
      </c>
      <c r="E54" s="11" t="e">
        <f t="shared" si="0"/>
        <v>#DIV/0!</v>
      </c>
    </row>
    <row r="55" spans="1:5" ht="31.5" hidden="1">
      <c r="A55" s="3" t="s">
        <v>65</v>
      </c>
      <c r="B55" s="4" t="s">
        <v>62</v>
      </c>
      <c r="C55" s="12">
        <v>0</v>
      </c>
      <c r="D55" s="12">
        <v>0</v>
      </c>
      <c r="E55" s="11" t="e">
        <f t="shared" si="0"/>
        <v>#DIV/0!</v>
      </c>
    </row>
    <row r="56" spans="1:5" ht="39" customHeight="1">
      <c r="A56" s="5" t="s">
        <v>81</v>
      </c>
      <c r="B56" s="9" t="s">
        <v>82</v>
      </c>
      <c r="C56" s="11">
        <v>14249.033</v>
      </c>
      <c r="D56" s="11">
        <f>D61+D57+D59</f>
        <v>11999.033</v>
      </c>
      <c r="E56" s="11">
        <f t="shared" si="0"/>
        <v>84.20945477493105</v>
      </c>
    </row>
    <row r="57" spans="1:5" ht="47.25" hidden="1">
      <c r="A57" s="6" t="s">
        <v>92</v>
      </c>
      <c r="B57" s="7" t="s">
        <v>95</v>
      </c>
      <c r="C57" s="11">
        <v>0</v>
      </c>
      <c r="D57" s="11">
        <f>D58</f>
        <v>0</v>
      </c>
      <c r="E57" s="11" t="e">
        <f t="shared" si="0"/>
        <v>#DIV/0!</v>
      </c>
    </row>
    <row r="58" spans="1:5" ht="33.75" customHeight="1" hidden="1">
      <c r="A58" s="25" t="s">
        <v>85</v>
      </c>
      <c r="B58" s="4" t="s">
        <v>86</v>
      </c>
      <c r="C58" s="12">
        <v>0</v>
      </c>
      <c r="D58" s="12">
        <v>0</v>
      </c>
      <c r="E58" s="11" t="e">
        <f t="shared" si="0"/>
        <v>#DIV/0!</v>
      </c>
    </row>
    <row r="59" spans="1:5" ht="31.5">
      <c r="A59" s="6" t="s">
        <v>96</v>
      </c>
      <c r="B59" s="7" t="s">
        <v>98</v>
      </c>
      <c r="C59" s="11">
        <v>4454.505</v>
      </c>
      <c r="D59" s="11">
        <v>4454.505</v>
      </c>
      <c r="E59" s="11">
        <f t="shared" si="0"/>
        <v>100</v>
      </c>
    </row>
    <row r="60" spans="1:5" ht="33.75" customHeight="1">
      <c r="A60" s="25" t="s">
        <v>97</v>
      </c>
      <c r="B60" s="4" t="s">
        <v>99</v>
      </c>
      <c r="C60" s="12">
        <v>4454.505</v>
      </c>
      <c r="D60" s="12">
        <v>4454.505</v>
      </c>
      <c r="E60" s="11">
        <f t="shared" si="0"/>
        <v>100</v>
      </c>
    </row>
    <row r="61" spans="1:5" ht="31.5">
      <c r="A61" s="6" t="s">
        <v>94</v>
      </c>
      <c r="B61" s="7" t="s">
        <v>93</v>
      </c>
      <c r="C61" s="11">
        <v>9794.528</v>
      </c>
      <c r="D61" s="11">
        <f>D62</f>
        <v>7544.528</v>
      </c>
      <c r="E61" s="11">
        <f t="shared" si="0"/>
        <v>77.02798950597722</v>
      </c>
    </row>
    <row r="62" spans="1:5" ht="33.75" customHeight="1">
      <c r="A62" s="25" t="s">
        <v>84</v>
      </c>
      <c r="B62" s="4" t="s">
        <v>83</v>
      </c>
      <c r="C62" s="12">
        <v>9794.528</v>
      </c>
      <c r="D62" s="12">
        <v>7544.528</v>
      </c>
      <c r="E62" s="11">
        <f t="shared" si="0"/>
        <v>77.02798950597722</v>
      </c>
    </row>
    <row r="63" spans="1:5" ht="31.5">
      <c r="A63" s="5" t="s">
        <v>72</v>
      </c>
      <c r="B63" s="2" t="s">
        <v>53</v>
      </c>
      <c r="C63" s="11">
        <v>524.9</v>
      </c>
      <c r="D63" s="11">
        <f>D67+D64</f>
        <v>524.9</v>
      </c>
      <c r="E63" s="11">
        <f t="shared" si="0"/>
        <v>100</v>
      </c>
    </row>
    <row r="64" spans="1:5" ht="31.5">
      <c r="A64" s="6" t="s">
        <v>73</v>
      </c>
      <c r="B64" s="7" t="s">
        <v>54</v>
      </c>
      <c r="C64" s="11">
        <v>36.5</v>
      </c>
      <c r="D64" s="11">
        <f>D65</f>
        <v>36.5</v>
      </c>
      <c r="E64" s="11">
        <f t="shared" si="0"/>
        <v>100</v>
      </c>
    </row>
    <row r="65" spans="1:5" ht="31.5">
      <c r="A65" s="3" t="s">
        <v>74</v>
      </c>
      <c r="B65" s="4" t="s">
        <v>63</v>
      </c>
      <c r="C65" s="12">
        <v>36.5</v>
      </c>
      <c r="D65" s="12">
        <f>D66</f>
        <v>36.5</v>
      </c>
      <c r="E65" s="11">
        <f t="shared" si="0"/>
        <v>100</v>
      </c>
    </row>
    <row r="66" spans="1:5" ht="66.75" customHeight="1">
      <c r="A66" s="3"/>
      <c r="B66" s="8" t="s">
        <v>43</v>
      </c>
      <c r="C66" s="12">
        <v>36.5</v>
      </c>
      <c r="D66" s="12">
        <v>36.5</v>
      </c>
      <c r="E66" s="11">
        <f t="shared" si="0"/>
        <v>100</v>
      </c>
    </row>
    <row r="67" spans="1:5" ht="47.25">
      <c r="A67" s="6" t="s">
        <v>75</v>
      </c>
      <c r="B67" s="7" t="s">
        <v>57</v>
      </c>
      <c r="C67" s="11">
        <v>488.4</v>
      </c>
      <c r="D67" s="11">
        <f>D68</f>
        <v>488.4</v>
      </c>
      <c r="E67" s="11">
        <f t="shared" si="0"/>
        <v>100</v>
      </c>
    </row>
    <row r="68" spans="1:5" ht="47.25">
      <c r="A68" s="3" t="s">
        <v>76</v>
      </c>
      <c r="B68" s="4" t="s">
        <v>64</v>
      </c>
      <c r="C68" s="12">
        <v>488.4</v>
      </c>
      <c r="D68" s="12">
        <v>488.4</v>
      </c>
      <c r="E68" s="11">
        <f t="shared" si="0"/>
        <v>100</v>
      </c>
    </row>
    <row r="69" spans="1:5" ht="31.5" hidden="1">
      <c r="A69" s="5" t="s">
        <v>55</v>
      </c>
      <c r="B69" s="2" t="s">
        <v>53</v>
      </c>
      <c r="C69" s="11">
        <v>0</v>
      </c>
      <c r="D69" s="11">
        <v>0</v>
      </c>
      <c r="E69" s="11" t="e">
        <f t="shared" si="0"/>
        <v>#DIV/0!</v>
      </c>
    </row>
    <row r="70" spans="1:5" ht="31.5" hidden="1">
      <c r="A70" s="6" t="s">
        <v>58</v>
      </c>
      <c r="B70" s="7" t="s">
        <v>54</v>
      </c>
      <c r="C70" s="11">
        <v>0</v>
      </c>
      <c r="D70" s="11">
        <v>0</v>
      </c>
      <c r="E70" s="11" t="e">
        <f t="shared" si="0"/>
        <v>#DIV/0!</v>
      </c>
    </row>
    <row r="71" spans="1:5" ht="31.5" hidden="1">
      <c r="A71" s="3" t="s">
        <v>66</v>
      </c>
      <c r="B71" s="4" t="s">
        <v>63</v>
      </c>
      <c r="C71" s="12">
        <v>0</v>
      </c>
      <c r="D71" s="12">
        <v>0</v>
      </c>
      <c r="E71" s="11" t="e">
        <f t="shared" si="0"/>
        <v>#DIV/0!</v>
      </c>
    </row>
    <row r="72" spans="1:5" ht="66.75" customHeight="1" hidden="1">
      <c r="A72" s="3"/>
      <c r="B72" s="8" t="s">
        <v>43</v>
      </c>
      <c r="C72" s="12">
        <v>0</v>
      </c>
      <c r="D72" s="12">
        <v>0</v>
      </c>
      <c r="E72" s="11" t="e">
        <f t="shared" si="0"/>
        <v>#DIV/0!</v>
      </c>
    </row>
    <row r="73" spans="1:5" ht="47.25" hidden="1">
      <c r="A73" s="6" t="s">
        <v>56</v>
      </c>
      <c r="B73" s="7" t="s">
        <v>57</v>
      </c>
      <c r="C73" s="11">
        <v>0</v>
      </c>
      <c r="D73" s="11">
        <v>0</v>
      </c>
      <c r="E73" s="11" t="e">
        <f t="shared" si="0"/>
        <v>#DIV/0!</v>
      </c>
    </row>
    <row r="74" spans="1:5" ht="47.25" hidden="1">
      <c r="A74" s="3" t="s">
        <v>67</v>
      </c>
      <c r="B74" s="4" t="s">
        <v>64</v>
      </c>
      <c r="C74" s="12">
        <v>0</v>
      </c>
      <c r="D74" s="12">
        <v>0</v>
      </c>
      <c r="E74" s="11" t="e">
        <f t="shared" si="0"/>
        <v>#DIV/0!</v>
      </c>
    </row>
    <row r="75" spans="1:5" s="27" customFormat="1" ht="15.75">
      <c r="A75" s="29" t="s">
        <v>87</v>
      </c>
      <c r="B75" s="30" t="s">
        <v>88</v>
      </c>
      <c r="C75" s="26">
        <v>4000</v>
      </c>
      <c r="D75" s="26">
        <f>D76</f>
        <v>4000</v>
      </c>
      <c r="E75" s="11">
        <f t="shared" si="0"/>
        <v>100</v>
      </c>
    </row>
    <row r="76" spans="1:5" s="27" customFormat="1" ht="31.5">
      <c r="A76" s="31" t="s">
        <v>89</v>
      </c>
      <c r="B76" s="32" t="s">
        <v>90</v>
      </c>
      <c r="C76" s="33">
        <v>4000</v>
      </c>
      <c r="D76" s="33">
        <v>4000</v>
      </c>
      <c r="E76" s="11">
        <f t="shared" si="0"/>
        <v>100</v>
      </c>
    </row>
    <row r="77" spans="1:5" s="27" customFormat="1" ht="39.75" customHeight="1">
      <c r="A77" s="34"/>
      <c r="B77" s="35" t="s">
        <v>91</v>
      </c>
      <c r="C77" s="28">
        <v>4000</v>
      </c>
      <c r="D77" s="28">
        <v>4000</v>
      </c>
      <c r="E77" s="11">
        <f>D77/C77*100</f>
        <v>100</v>
      </c>
    </row>
    <row r="78" spans="1:5" s="41" customFormat="1" ht="96.75" customHeight="1">
      <c r="A78" s="40" t="s">
        <v>107</v>
      </c>
      <c r="B78" s="44" t="s">
        <v>120</v>
      </c>
      <c r="C78" s="38">
        <v>921.463</v>
      </c>
      <c r="D78" s="38">
        <v>921.463</v>
      </c>
      <c r="E78" s="11">
        <f>D78/C78*100</f>
        <v>100</v>
      </c>
    </row>
    <row r="79" spans="1:5" s="41" customFormat="1" ht="94.5">
      <c r="A79" s="42" t="s">
        <v>108</v>
      </c>
      <c r="B79" s="36" t="s">
        <v>110</v>
      </c>
      <c r="C79" s="39">
        <v>921.463</v>
      </c>
      <c r="D79" s="39">
        <v>921.463</v>
      </c>
      <c r="E79" s="11">
        <f>D79/C79*100</f>
        <v>100</v>
      </c>
    </row>
    <row r="80" spans="1:5" s="41" customFormat="1" ht="78.75">
      <c r="A80" s="43" t="s">
        <v>109</v>
      </c>
      <c r="B80" s="37" t="s">
        <v>111</v>
      </c>
      <c r="C80" s="39">
        <v>921.463</v>
      </c>
      <c r="D80" s="39">
        <v>921.463</v>
      </c>
      <c r="E80" s="11">
        <f>D80/C80*100</f>
        <v>100</v>
      </c>
    </row>
    <row r="81" spans="1:5" ht="19.5" customHeight="1">
      <c r="A81" s="10"/>
      <c r="B81" s="2" t="s">
        <v>13</v>
      </c>
      <c r="C81" s="11">
        <v>66617.444</v>
      </c>
      <c r="D81" s="11">
        <f>D49+D50</f>
        <v>62771.653999999995</v>
      </c>
      <c r="E81" s="11">
        <f>D81/C81*100</f>
        <v>94.22705260201816</v>
      </c>
    </row>
    <row r="82" spans="1:5" ht="103.5" customHeight="1">
      <c r="A82" s="17"/>
      <c r="B82" s="18"/>
      <c r="C82" s="19"/>
      <c r="D82" s="19"/>
      <c r="E82" s="19"/>
    </row>
    <row r="83" spans="1:5" ht="15.75">
      <c r="A83" s="20"/>
      <c r="B83" s="181"/>
      <c r="C83" s="181"/>
      <c r="D83" s="13"/>
      <c r="E83" s="13"/>
    </row>
    <row r="84" spans="1:5" ht="15.75">
      <c r="A84" s="21"/>
      <c r="B84" s="21"/>
      <c r="C84" s="22"/>
      <c r="D84" s="22"/>
      <c r="E84" s="22"/>
    </row>
    <row r="85" spans="2:5" ht="63" customHeight="1">
      <c r="B85" s="23"/>
      <c r="C85" s="22"/>
      <c r="D85" s="22"/>
      <c r="E85" s="22"/>
    </row>
    <row r="86" spans="1:5" ht="15.75">
      <c r="A86" s="21"/>
      <c r="B86" s="23"/>
      <c r="C86" s="22"/>
      <c r="D86" s="22"/>
      <c r="E86" s="22"/>
    </row>
    <row r="87" ht="15.75">
      <c r="A87" s="21"/>
    </row>
    <row r="89" spans="3:5" ht="20.25" customHeight="1">
      <c r="C89" s="14"/>
      <c r="D89" s="14"/>
      <c r="E89" s="14"/>
    </row>
  </sheetData>
  <sheetProtection/>
  <mergeCells count="5">
    <mergeCell ref="B83:C83"/>
    <mergeCell ref="A1:C1"/>
    <mergeCell ref="A5:E5"/>
    <mergeCell ref="B2:E2"/>
    <mergeCell ref="C3:E3"/>
  </mergeCells>
  <printOptions/>
  <pageMargins left="0.984251968503937" right="0.3937007874015748" top="0.3937007874015748" bottom="0.1968503937007874" header="0.5118110236220472" footer="0.5118110236220472"/>
  <pageSetup fitToHeight="0" fitToWidth="1" horizontalDpi="600" verticalDpi="600" orientation="portrait" paperSize="9" scale="66" r:id="rId1"/>
  <rowBreaks count="3" manualBreakCount="3">
    <brk id="30" max="255" man="1"/>
    <brk id="66" max="255" man="1"/>
    <brk id="8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9.125" style="27" customWidth="1"/>
    <col min="2" max="2" width="86.375" style="27" customWidth="1"/>
    <col min="3" max="3" width="16.375" style="27" customWidth="1"/>
    <col min="4" max="5" width="15.25390625" style="27" customWidth="1"/>
  </cols>
  <sheetData>
    <row r="1" spans="1:5" ht="15.75">
      <c r="A1" s="58"/>
      <c r="B1" s="186"/>
      <c r="C1" s="186"/>
      <c r="D1" s="186"/>
      <c r="E1" s="186"/>
    </row>
    <row r="2" spans="1:5" ht="15.75">
      <c r="A2" s="58"/>
      <c r="B2" s="107"/>
      <c r="C2" s="189" t="s">
        <v>381</v>
      </c>
      <c r="D2" s="190"/>
      <c r="E2" s="190"/>
    </row>
    <row r="3" spans="1:5" ht="15.75">
      <c r="A3" s="58"/>
      <c r="C3" s="190"/>
      <c r="D3" s="190"/>
      <c r="E3" s="190"/>
    </row>
    <row r="4" spans="1:5" ht="5.25" customHeight="1">
      <c r="A4" s="58"/>
      <c r="B4" s="58"/>
      <c r="C4" s="190"/>
      <c r="D4" s="190"/>
      <c r="E4" s="190"/>
    </row>
    <row r="5" spans="1:5" ht="15.75" hidden="1">
      <c r="A5" s="58"/>
      <c r="C5" s="190"/>
      <c r="D5" s="190"/>
      <c r="E5" s="190"/>
    </row>
    <row r="6" spans="1:5" ht="3.75" customHeight="1">
      <c r="A6" s="58"/>
      <c r="B6" s="187"/>
      <c r="C6" s="188"/>
      <c r="D6" s="188"/>
      <c r="E6" s="188"/>
    </row>
    <row r="7" ht="15.75" hidden="1">
      <c r="A7" s="58"/>
    </row>
    <row r="8" spans="1:5" ht="15.75" hidden="1">
      <c r="A8" s="58"/>
      <c r="B8" s="187"/>
      <c r="C8" s="187"/>
      <c r="D8" s="187"/>
      <c r="E8" s="187"/>
    </row>
    <row r="9" spans="1:5" ht="15.75" hidden="1">
      <c r="A9" s="58"/>
      <c r="B9" s="187"/>
      <c r="C9" s="188"/>
      <c r="D9" s="188"/>
      <c r="E9" s="188"/>
    </row>
    <row r="10" spans="1:5" ht="15.75" hidden="1">
      <c r="A10" s="58"/>
      <c r="B10" s="187"/>
      <c r="C10" s="188"/>
      <c r="D10" s="188"/>
      <c r="E10" s="188"/>
    </row>
    <row r="11" spans="1:5" ht="15.75" hidden="1">
      <c r="A11" s="58"/>
      <c r="B11" s="187"/>
      <c r="C11" s="188"/>
      <c r="D11" s="188"/>
      <c r="E11" s="188"/>
    </row>
    <row r="12" spans="1:5" ht="15.75" hidden="1">
      <c r="A12" s="58"/>
      <c r="B12" s="201" t="s">
        <v>223</v>
      </c>
      <c r="C12" s="202"/>
      <c r="D12" s="202"/>
      <c r="E12" s="202"/>
    </row>
    <row r="13" spans="1:5" ht="15.75">
      <c r="A13" s="58"/>
      <c r="B13" s="191" t="s">
        <v>378</v>
      </c>
      <c r="C13" s="191"/>
      <c r="D13" s="191"/>
      <c r="E13" s="191"/>
    </row>
    <row r="14" spans="1:5" ht="3.75" customHeight="1">
      <c r="A14" s="58"/>
      <c r="B14" s="191"/>
      <c r="C14" s="191"/>
      <c r="D14" s="191"/>
      <c r="E14" s="191"/>
    </row>
    <row r="15" spans="1:5" ht="15.75">
      <c r="A15" s="58"/>
      <c r="B15" s="191" t="s">
        <v>224</v>
      </c>
      <c r="C15" s="200"/>
      <c r="D15" s="200"/>
      <c r="E15" s="59"/>
    </row>
    <row r="16" spans="1:5" ht="15.75">
      <c r="A16" s="58"/>
      <c r="B16" s="59"/>
      <c r="C16" s="59"/>
      <c r="D16" s="192" t="s">
        <v>131</v>
      </c>
      <c r="E16" s="192"/>
    </row>
    <row r="17" spans="1:5" ht="6" customHeight="1">
      <c r="A17" s="58"/>
      <c r="B17" s="58"/>
      <c r="C17" s="58"/>
      <c r="D17" s="58"/>
      <c r="E17" s="58"/>
    </row>
    <row r="18" spans="1:5" ht="12.75">
      <c r="A18" s="193" t="s">
        <v>132</v>
      </c>
      <c r="B18" s="195" t="s">
        <v>133</v>
      </c>
      <c r="C18" s="196" t="s">
        <v>134</v>
      </c>
      <c r="D18" s="197"/>
      <c r="E18" s="197"/>
    </row>
    <row r="19" spans="1:5" ht="12.75">
      <c r="A19" s="194"/>
      <c r="B19" s="195"/>
      <c r="C19" s="198"/>
      <c r="D19" s="199"/>
      <c r="E19" s="199"/>
    </row>
    <row r="20" spans="1:5" ht="63">
      <c r="A20" s="109"/>
      <c r="B20" s="102"/>
      <c r="C20" s="60" t="s">
        <v>135</v>
      </c>
      <c r="D20" s="60" t="s">
        <v>364</v>
      </c>
      <c r="E20" s="110" t="s">
        <v>206</v>
      </c>
    </row>
    <row r="21" spans="1:5" ht="15.75">
      <c r="A21" s="111">
        <v>1</v>
      </c>
      <c r="B21" s="112">
        <v>2</v>
      </c>
      <c r="C21" s="112">
        <v>3</v>
      </c>
      <c r="D21" s="112">
        <v>4</v>
      </c>
      <c r="E21" s="112">
        <v>5</v>
      </c>
    </row>
    <row r="22" spans="1:5" ht="15.75">
      <c r="A22" s="113" t="s">
        <v>136</v>
      </c>
      <c r="B22" s="62" t="s">
        <v>137</v>
      </c>
      <c r="C22" s="114">
        <v>6681.8409999999985</v>
      </c>
      <c r="D22" s="114">
        <v>6405.671</v>
      </c>
      <c r="E22" s="114">
        <f>D22/C22*100</f>
        <v>95.86685765195553</v>
      </c>
    </row>
    <row r="23" spans="1:5" ht="31.5">
      <c r="A23" s="115" t="s">
        <v>138</v>
      </c>
      <c r="B23" s="90" t="s">
        <v>139</v>
      </c>
      <c r="C23" s="116">
        <v>715.7</v>
      </c>
      <c r="D23" s="116">
        <v>715.673</v>
      </c>
      <c r="E23" s="114">
        <f aca="true" t="shared" si="0" ref="E23:E60">D23/C23*100</f>
        <v>99.99622746961016</v>
      </c>
    </row>
    <row r="24" spans="1:5" ht="47.25">
      <c r="A24" s="115" t="s">
        <v>140</v>
      </c>
      <c r="B24" s="90" t="s">
        <v>141</v>
      </c>
      <c r="C24" s="116">
        <v>4900.799999999999</v>
      </c>
      <c r="D24" s="116">
        <v>4876.788</v>
      </c>
      <c r="E24" s="114">
        <f t="shared" si="0"/>
        <v>99.51003917727719</v>
      </c>
    </row>
    <row r="25" spans="1:5" ht="31.5">
      <c r="A25" s="115" t="s">
        <v>142</v>
      </c>
      <c r="B25" s="90" t="s">
        <v>143</v>
      </c>
      <c r="C25" s="116"/>
      <c r="D25" s="116"/>
      <c r="E25" s="114">
        <v>0</v>
      </c>
    </row>
    <row r="26" spans="1:5" ht="15.75">
      <c r="A26" s="115" t="s">
        <v>144</v>
      </c>
      <c r="B26" s="90" t="s">
        <v>145</v>
      </c>
      <c r="C26" s="116">
        <v>0</v>
      </c>
      <c r="D26" s="116">
        <v>0</v>
      </c>
      <c r="E26" s="114">
        <v>0</v>
      </c>
    </row>
    <row r="27" spans="1:5" ht="31.5">
      <c r="A27" s="115" t="s">
        <v>142</v>
      </c>
      <c r="B27" s="90" t="s">
        <v>146</v>
      </c>
      <c r="C27" s="116">
        <v>10</v>
      </c>
      <c r="D27" s="116">
        <v>10</v>
      </c>
      <c r="E27" s="114">
        <f t="shared" si="0"/>
        <v>100</v>
      </c>
    </row>
    <row r="28" spans="1:5" ht="15.75">
      <c r="A28" s="115" t="s">
        <v>144</v>
      </c>
      <c r="B28" s="90" t="s">
        <v>147</v>
      </c>
      <c r="C28" s="116">
        <v>100</v>
      </c>
      <c r="D28" s="116">
        <v>0</v>
      </c>
      <c r="E28" s="114">
        <f t="shared" si="0"/>
        <v>0</v>
      </c>
    </row>
    <row r="29" spans="1:5" ht="15.75">
      <c r="A29" s="115" t="s">
        <v>148</v>
      </c>
      <c r="B29" s="90" t="s">
        <v>149</v>
      </c>
      <c r="C29" s="116">
        <v>0</v>
      </c>
      <c r="D29" s="116">
        <v>0</v>
      </c>
      <c r="E29" s="114">
        <v>0</v>
      </c>
    </row>
    <row r="30" spans="1:5" ht="15.75">
      <c r="A30" s="115" t="s">
        <v>150</v>
      </c>
      <c r="B30" s="90" t="s">
        <v>149</v>
      </c>
      <c r="C30" s="116">
        <v>955.3409999999999</v>
      </c>
      <c r="D30" s="116">
        <v>803.209</v>
      </c>
      <c r="E30" s="114">
        <f t="shared" si="0"/>
        <v>84.07563372659605</v>
      </c>
    </row>
    <row r="31" spans="1:5" ht="15.75">
      <c r="A31" s="113" t="s">
        <v>151</v>
      </c>
      <c r="B31" s="62" t="s">
        <v>152</v>
      </c>
      <c r="C31" s="114">
        <v>488.4</v>
      </c>
      <c r="D31" s="114">
        <v>488.4</v>
      </c>
      <c r="E31" s="114">
        <f t="shared" si="0"/>
        <v>100</v>
      </c>
    </row>
    <row r="32" spans="1:5" ht="15.75">
      <c r="A32" s="115" t="s">
        <v>153</v>
      </c>
      <c r="B32" s="90" t="s">
        <v>154</v>
      </c>
      <c r="C32" s="116">
        <v>488.4</v>
      </c>
      <c r="D32" s="116">
        <v>488.4</v>
      </c>
      <c r="E32" s="114">
        <f t="shared" si="0"/>
        <v>100</v>
      </c>
    </row>
    <row r="33" spans="1:5" ht="15.75">
      <c r="A33" s="113" t="s">
        <v>155</v>
      </c>
      <c r="B33" s="62" t="s">
        <v>156</v>
      </c>
      <c r="C33" s="114">
        <v>50</v>
      </c>
      <c r="D33" s="114">
        <v>0</v>
      </c>
      <c r="E33" s="114">
        <f t="shared" si="0"/>
        <v>0</v>
      </c>
    </row>
    <row r="34" spans="1:5" ht="31.5">
      <c r="A34" s="115" t="s">
        <v>157</v>
      </c>
      <c r="B34" s="90" t="s">
        <v>158</v>
      </c>
      <c r="C34" s="116">
        <v>50</v>
      </c>
      <c r="D34" s="116">
        <v>0</v>
      </c>
      <c r="E34" s="114">
        <f t="shared" si="0"/>
        <v>0</v>
      </c>
    </row>
    <row r="35" spans="1:5" ht="15.75">
      <c r="A35" s="113" t="s">
        <v>159</v>
      </c>
      <c r="B35" s="62" t="s">
        <v>160</v>
      </c>
      <c r="C35" s="114">
        <v>0</v>
      </c>
      <c r="D35" s="114">
        <v>0</v>
      </c>
      <c r="E35" s="114">
        <v>0</v>
      </c>
    </row>
    <row r="36" spans="1:5" ht="15.75">
      <c r="A36" s="115" t="s">
        <v>161</v>
      </c>
      <c r="B36" s="90" t="s">
        <v>162</v>
      </c>
      <c r="C36" s="116">
        <v>0</v>
      </c>
      <c r="D36" s="116">
        <v>0</v>
      </c>
      <c r="E36" s="114">
        <v>0</v>
      </c>
    </row>
    <row r="37" spans="1:5" ht="15.75">
      <c r="A37" s="113" t="s">
        <v>159</v>
      </c>
      <c r="B37" s="62" t="s">
        <v>160</v>
      </c>
      <c r="C37" s="114">
        <v>5779.746</v>
      </c>
      <c r="D37" s="114">
        <v>3070.856</v>
      </c>
      <c r="E37" s="114">
        <f t="shared" si="0"/>
        <v>53.13133137684598</v>
      </c>
    </row>
    <row r="38" spans="1:5" ht="15.75">
      <c r="A38" s="115" t="s">
        <v>163</v>
      </c>
      <c r="B38" s="90" t="s">
        <v>164</v>
      </c>
      <c r="C38" s="116">
        <v>5479.8460000000005</v>
      </c>
      <c r="D38" s="116">
        <v>2770.956</v>
      </c>
      <c r="E38" s="114">
        <f t="shared" si="0"/>
        <v>50.566311535032185</v>
      </c>
    </row>
    <row r="39" spans="1:5" ht="15.75">
      <c r="A39" s="115" t="s">
        <v>161</v>
      </c>
      <c r="B39" s="90" t="s">
        <v>162</v>
      </c>
      <c r="C39" s="116">
        <v>299.9</v>
      </c>
      <c r="D39" s="116">
        <v>299.9</v>
      </c>
      <c r="E39" s="114">
        <f t="shared" si="0"/>
        <v>100</v>
      </c>
    </row>
    <row r="40" spans="1:5" ht="15.75">
      <c r="A40" s="113" t="s">
        <v>165</v>
      </c>
      <c r="B40" s="62" t="s">
        <v>166</v>
      </c>
      <c r="C40" s="114">
        <v>51294.22</v>
      </c>
      <c r="D40" s="114">
        <v>44519.858</v>
      </c>
      <c r="E40" s="114">
        <f t="shared" si="0"/>
        <v>86.79312795866669</v>
      </c>
    </row>
    <row r="41" spans="1:5" ht="15.75">
      <c r="A41" s="115" t="s">
        <v>167</v>
      </c>
      <c r="B41" s="90" t="s">
        <v>168</v>
      </c>
      <c r="C41" s="116">
        <v>786.04</v>
      </c>
      <c r="D41" s="116">
        <v>507.941</v>
      </c>
      <c r="E41" s="114">
        <f t="shared" si="0"/>
        <v>64.62024833341815</v>
      </c>
    </row>
    <row r="42" spans="1:5" ht="15.75">
      <c r="A42" s="115" t="s">
        <v>169</v>
      </c>
      <c r="B42" s="90" t="s">
        <v>170</v>
      </c>
      <c r="C42" s="116">
        <v>32632.960000000003</v>
      </c>
      <c r="D42" s="116">
        <v>27640.884</v>
      </c>
      <c r="E42" s="114">
        <f t="shared" si="0"/>
        <v>84.70235001667025</v>
      </c>
    </row>
    <row r="43" spans="1:5" ht="15.75">
      <c r="A43" s="115" t="s">
        <v>171</v>
      </c>
      <c r="B43" s="90" t="s">
        <v>172</v>
      </c>
      <c r="C43" s="116">
        <v>17875.22</v>
      </c>
      <c r="D43" s="116">
        <v>16371.032</v>
      </c>
      <c r="E43" s="114">
        <f t="shared" si="0"/>
        <v>91.58506580618308</v>
      </c>
    </row>
    <row r="44" spans="1:5" ht="15.75">
      <c r="A44" s="115" t="s">
        <v>173</v>
      </c>
      <c r="B44" s="90" t="s">
        <v>174</v>
      </c>
      <c r="C44" s="116">
        <v>0</v>
      </c>
      <c r="D44" s="116">
        <v>0</v>
      </c>
      <c r="E44" s="114">
        <v>0</v>
      </c>
    </row>
    <row r="45" spans="1:5" ht="15.75">
      <c r="A45" s="113" t="s">
        <v>175</v>
      </c>
      <c r="B45" s="62" t="s">
        <v>176</v>
      </c>
      <c r="C45" s="114">
        <v>0</v>
      </c>
      <c r="D45" s="114">
        <v>0</v>
      </c>
      <c r="E45" s="114">
        <v>0</v>
      </c>
    </row>
    <row r="46" spans="1:5" ht="15.75">
      <c r="A46" s="115" t="s">
        <v>177</v>
      </c>
      <c r="B46" s="90" t="s">
        <v>178</v>
      </c>
      <c r="C46" s="116">
        <v>0</v>
      </c>
      <c r="D46" s="116">
        <v>0</v>
      </c>
      <c r="E46" s="114">
        <v>0</v>
      </c>
    </row>
    <row r="47" spans="1:5" ht="15.75">
      <c r="A47" s="113" t="s">
        <v>179</v>
      </c>
      <c r="B47" s="62" t="s">
        <v>180</v>
      </c>
      <c r="C47" s="114">
        <v>90</v>
      </c>
      <c r="D47" s="114">
        <v>0</v>
      </c>
      <c r="E47" s="114">
        <f t="shared" si="0"/>
        <v>0</v>
      </c>
    </row>
    <row r="48" spans="1:5" ht="15.75">
      <c r="A48" s="115" t="s">
        <v>181</v>
      </c>
      <c r="B48" s="90" t="s">
        <v>182</v>
      </c>
      <c r="C48" s="116">
        <v>0</v>
      </c>
      <c r="D48" s="116">
        <v>0</v>
      </c>
      <c r="E48" s="114">
        <v>0</v>
      </c>
    </row>
    <row r="49" spans="1:5" ht="15.75">
      <c r="A49" s="115" t="s">
        <v>183</v>
      </c>
      <c r="B49" s="90" t="s">
        <v>184</v>
      </c>
      <c r="C49" s="116">
        <v>0</v>
      </c>
      <c r="D49" s="116">
        <v>0</v>
      </c>
      <c r="E49" s="114">
        <v>0</v>
      </c>
    </row>
    <row r="50" spans="1:5" ht="15.75">
      <c r="A50" s="115" t="s">
        <v>185</v>
      </c>
      <c r="B50" s="90" t="s">
        <v>186</v>
      </c>
      <c r="C50" s="116">
        <v>90</v>
      </c>
      <c r="D50" s="116">
        <v>0</v>
      </c>
      <c r="E50" s="114">
        <f t="shared" si="0"/>
        <v>0</v>
      </c>
    </row>
    <row r="51" spans="1:5" ht="15.75">
      <c r="A51" s="115" t="s">
        <v>187</v>
      </c>
      <c r="B51" s="90" t="s">
        <v>188</v>
      </c>
      <c r="C51" s="116">
        <v>0</v>
      </c>
      <c r="D51" s="116">
        <v>0</v>
      </c>
      <c r="E51" s="114">
        <v>0</v>
      </c>
    </row>
    <row r="52" spans="1:5" ht="15.75">
      <c r="A52" s="113" t="s">
        <v>189</v>
      </c>
      <c r="B52" s="62" t="s">
        <v>190</v>
      </c>
      <c r="C52" s="114">
        <v>5983.3</v>
      </c>
      <c r="D52" s="114">
        <v>5983.3</v>
      </c>
      <c r="E52" s="114">
        <f t="shared" si="0"/>
        <v>100</v>
      </c>
    </row>
    <row r="53" spans="1:5" ht="15.75">
      <c r="A53" s="115" t="s">
        <v>191</v>
      </c>
      <c r="B53" s="90" t="s">
        <v>192</v>
      </c>
      <c r="C53" s="116">
        <v>5983.3</v>
      </c>
      <c r="D53" s="116">
        <v>5983.3</v>
      </c>
      <c r="E53" s="114">
        <f t="shared" si="0"/>
        <v>100</v>
      </c>
    </row>
    <row r="54" spans="1:5" ht="15.75">
      <c r="A54" s="113" t="s">
        <v>193</v>
      </c>
      <c r="B54" s="83" t="s">
        <v>194</v>
      </c>
      <c r="C54" s="116">
        <v>0</v>
      </c>
      <c r="D54" s="114">
        <v>0</v>
      </c>
      <c r="E54" s="114">
        <v>0</v>
      </c>
    </row>
    <row r="55" spans="1:5" ht="15.75">
      <c r="A55" s="115" t="s">
        <v>195</v>
      </c>
      <c r="B55" s="68" t="s">
        <v>196</v>
      </c>
      <c r="C55" s="116">
        <v>0</v>
      </c>
      <c r="D55" s="116">
        <v>0</v>
      </c>
      <c r="E55" s="114">
        <v>0</v>
      </c>
    </row>
    <row r="56" spans="1:5" ht="15.75">
      <c r="A56" s="113" t="s">
        <v>197</v>
      </c>
      <c r="B56" s="62" t="s">
        <v>198</v>
      </c>
      <c r="C56" s="114">
        <v>473.82</v>
      </c>
      <c r="D56" s="114">
        <v>473.82</v>
      </c>
      <c r="E56" s="114">
        <f t="shared" si="0"/>
        <v>100</v>
      </c>
    </row>
    <row r="57" spans="1:5" ht="15.75">
      <c r="A57" s="115" t="s">
        <v>199</v>
      </c>
      <c r="B57" s="90" t="s">
        <v>200</v>
      </c>
      <c r="C57" s="116">
        <v>473.82</v>
      </c>
      <c r="D57" s="116">
        <v>473.82</v>
      </c>
      <c r="E57" s="114">
        <f t="shared" si="0"/>
        <v>100</v>
      </c>
    </row>
    <row r="58" spans="1:5" ht="15.75">
      <c r="A58" s="113" t="s">
        <v>201</v>
      </c>
      <c r="B58" s="62" t="s">
        <v>202</v>
      </c>
      <c r="C58" s="114">
        <v>798.987</v>
      </c>
      <c r="D58" s="114">
        <v>479.743</v>
      </c>
      <c r="E58" s="114">
        <f t="shared" si="0"/>
        <v>60.04390559546026</v>
      </c>
    </row>
    <row r="59" spans="1:5" ht="15.75">
      <c r="A59" s="115" t="s">
        <v>203</v>
      </c>
      <c r="B59" s="90" t="s">
        <v>204</v>
      </c>
      <c r="C59" s="116">
        <v>798.987</v>
      </c>
      <c r="D59" s="116">
        <v>479.743</v>
      </c>
      <c r="E59" s="114">
        <f t="shared" si="0"/>
        <v>60.04390559546026</v>
      </c>
    </row>
    <row r="60" spans="1:5" ht="15.75">
      <c r="A60" s="115"/>
      <c r="B60" s="62" t="s">
        <v>205</v>
      </c>
      <c r="C60" s="64">
        <v>71640.31400000001</v>
      </c>
      <c r="D60" s="114">
        <f>D22+D31+D33+D37+D40+D47+D52+D54+D56+D58</f>
        <v>61421.64800000001</v>
      </c>
      <c r="E60" s="114">
        <f t="shared" si="0"/>
        <v>85.73615129604262</v>
      </c>
    </row>
  </sheetData>
  <sheetProtection/>
  <mergeCells count="14">
    <mergeCell ref="B11:E11"/>
    <mergeCell ref="B13:E14"/>
    <mergeCell ref="D16:E16"/>
    <mergeCell ref="A18:A19"/>
    <mergeCell ref="B18:B19"/>
    <mergeCell ref="C18:E19"/>
    <mergeCell ref="B15:D15"/>
    <mergeCell ref="B12:E12"/>
    <mergeCell ref="B1:E1"/>
    <mergeCell ref="B6:E6"/>
    <mergeCell ref="B8:E8"/>
    <mergeCell ref="B9:E9"/>
    <mergeCell ref="B10:E10"/>
    <mergeCell ref="C2:E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3" width="9.125" style="132" customWidth="1"/>
    <col min="4" max="4" width="7.625" style="132" customWidth="1"/>
    <col min="5" max="5" width="42.125" style="132" customWidth="1"/>
    <col min="6" max="6" width="14.75390625" style="132" customWidth="1"/>
    <col min="7" max="7" width="18.625" style="132" customWidth="1"/>
  </cols>
  <sheetData>
    <row r="1" ht="15.75">
      <c r="E1" s="132" t="s">
        <v>382</v>
      </c>
    </row>
    <row r="2" spans="1:7" ht="15">
      <c r="A2" s="27"/>
      <c r="B2" s="27"/>
      <c r="C2" s="27"/>
      <c r="D2" s="27"/>
      <c r="E2" s="171"/>
      <c r="F2" s="171"/>
      <c r="G2" s="171"/>
    </row>
    <row r="3" spans="1:7" ht="15.75">
      <c r="A3" s="131"/>
      <c r="D3" s="133"/>
      <c r="E3" s="203" t="s">
        <v>207</v>
      </c>
      <c r="F3" s="203"/>
      <c r="G3" s="203"/>
    </row>
    <row r="4" spans="5:7" ht="1.5" customHeight="1">
      <c r="E4" s="203"/>
      <c r="F4" s="203"/>
      <c r="G4" s="203"/>
    </row>
    <row r="5" spans="5:7" ht="15.75">
      <c r="E5" s="204"/>
      <c r="F5" s="205"/>
      <c r="G5" s="205"/>
    </row>
    <row r="6" spans="5:7" ht="38.25" customHeight="1">
      <c r="E6" s="206" t="s">
        <v>383</v>
      </c>
      <c r="F6" s="207"/>
      <c r="G6" s="207"/>
    </row>
    <row r="7" spans="1:7" ht="15.75">
      <c r="A7" s="208"/>
      <c r="B7" s="208"/>
      <c r="C7" s="208"/>
      <c r="D7" s="208"/>
      <c r="E7" s="208"/>
      <c r="F7" s="208"/>
      <c r="G7" s="208"/>
    </row>
    <row r="8" spans="5:7" ht="15.75">
      <c r="E8" s="208"/>
      <c r="F8" s="208"/>
      <c r="G8" s="208"/>
    </row>
    <row r="11" spans="1:7" ht="15.75">
      <c r="A11" s="210" t="s">
        <v>208</v>
      </c>
      <c r="B11" s="210"/>
      <c r="C11" s="210"/>
      <c r="D11" s="210"/>
      <c r="E11" s="210"/>
      <c r="F11" s="210"/>
      <c r="G11" s="210"/>
    </row>
    <row r="12" spans="1:7" ht="15.75">
      <c r="A12" s="134"/>
      <c r="B12" s="134"/>
      <c r="C12" s="134"/>
      <c r="D12" s="134"/>
      <c r="E12" s="134"/>
      <c r="F12" s="134"/>
      <c r="G12" s="134"/>
    </row>
    <row r="13" ht="15.75">
      <c r="G13" s="135" t="s">
        <v>209</v>
      </c>
    </row>
    <row r="14" spans="1:7" ht="47.25">
      <c r="A14" s="209" t="s">
        <v>210</v>
      </c>
      <c r="B14" s="209"/>
      <c r="C14" s="209"/>
      <c r="D14" s="209"/>
      <c r="E14" s="136" t="s">
        <v>211</v>
      </c>
      <c r="F14" s="136" t="s">
        <v>220</v>
      </c>
      <c r="G14" s="136" t="s">
        <v>221</v>
      </c>
    </row>
    <row r="15" spans="1:7" ht="15.75">
      <c r="A15" s="211">
        <v>1</v>
      </c>
      <c r="B15" s="211"/>
      <c r="C15" s="211"/>
      <c r="D15" s="211"/>
      <c r="E15" s="136">
        <v>2</v>
      </c>
      <c r="F15" s="136">
        <v>3</v>
      </c>
      <c r="G15" s="136">
        <v>4</v>
      </c>
    </row>
    <row r="16" spans="1:7" ht="31.5">
      <c r="A16" s="211" t="s">
        <v>212</v>
      </c>
      <c r="B16" s="211"/>
      <c r="C16" s="211"/>
      <c r="D16" s="211"/>
      <c r="E16" s="137" t="s">
        <v>213</v>
      </c>
      <c r="F16" s="138">
        <v>5022.87</v>
      </c>
      <c r="G16" s="138">
        <v>-1350.006</v>
      </c>
    </row>
    <row r="17" spans="1:7" ht="31.5">
      <c r="A17" s="209" t="s">
        <v>214</v>
      </c>
      <c r="B17" s="209"/>
      <c r="C17" s="209"/>
      <c r="D17" s="209"/>
      <c r="E17" s="139" t="s">
        <v>215</v>
      </c>
      <c r="F17" s="138">
        <v>-66617.443</v>
      </c>
      <c r="G17" s="138">
        <v>-62771.654</v>
      </c>
    </row>
    <row r="18" spans="1:7" ht="31.5">
      <c r="A18" s="209" t="s">
        <v>216</v>
      </c>
      <c r="B18" s="209"/>
      <c r="C18" s="209"/>
      <c r="D18" s="209"/>
      <c r="E18" s="139" t="s">
        <v>217</v>
      </c>
      <c r="F18" s="138">
        <v>71640.314</v>
      </c>
      <c r="G18" s="138">
        <v>61421.648</v>
      </c>
    </row>
    <row r="19" spans="1:7" ht="31.5">
      <c r="A19" s="209" t="s">
        <v>218</v>
      </c>
      <c r="B19" s="209"/>
      <c r="C19" s="209"/>
      <c r="D19" s="209"/>
      <c r="E19" s="139" t="s">
        <v>219</v>
      </c>
      <c r="F19" s="138">
        <f>F17+F18</f>
        <v>5022.870999999999</v>
      </c>
      <c r="G19" s="138">
        <f>G17+G18</f>
        <v>-1350.0060000000012</v>
      </c>
    </row>
  </sheetData>
  <sheetProtection/>
  <mergeCells count="13">
    <mergeCell ref="A19:D19"/>
    <mergeCell ref="A11:G11"/>
    <mergeCell ref="A14:D14"/>
    <mergeCell ref="A15:D15"/>
    <mergeCell ref="A16:D16"/>
    <mergeCell ref="A17:D17"/>
    <mergeCell ref="A18:D18"/>
    <mergeCell ref="E3:G3"/>
    <mergeCell ref="E4:G4"/>
    <mergeCell ref="E5:G5"/>
    <mergeCell ref="E6:G6"/>
    <mergeCell ref="A7:G7"/>
    <mergeCell ref="E8:G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3" width="9.125" style="149" customWidth="1"/>
    <col min="4" max="4" width="14.375" style="149" customWidth="1"/>
    <col min="5" max="5" width="42.125" style="149" customWidth="1"/>
    <col min="6" max="6" width="15.375" style="149" customWidth="1"/>
    <col min="7" max="7" width="11.125" style="149" customWidth="1"/>
  </cols>
  <sheetData>
    <row r="1" spans="4:6" ht="15.75">
      <c r="D1" s="149" t="s">
        <v>382</v>
      </c>
      <c r="E1" s="140"/>
      <c r="F1" s="140"/>
    </row>
    <row r="2" spans="1:7" ht="15.75">
      <c r="A2" s="141"/>
      <c r="B2" s="142"/>
      <c r="C2" s="143"/>
      <c r="D2" s="143"/>
      <c r="E2" s="215" t="s">
        <v>225</v>
      </c>
      <c r="F2" s="207"/>
      <c r="G2" s="142"/>
    </row>
    <row r="3" spans="1:7" ht="15.75">
      <c r="A3" s="144"/>
      <c r="B3" s="145"/>
      <c r="C3" s="145"/>
      <c r="D3" s="145"/>
      <c r="E3" s="173"/>
      <c r="F3" s="172"/>
      <c r="G3" s="146"/>
    </row>
    <row r="4" spans="1:7" ht="15.75">
      <c r="A4" s="141"/>
      <c r="B4" s="143"/>
      <c r="C4" s="143"/>
      <c r="D4" s="143"/>
      <c r="E4" s="216" t="s">
        <v>226</v>
      </c>
      <c r="F4" s="217"/>
      <c r="G4" s="147"/>
    </row>
    <row r="5" spans="1:7" ht="15.75">
      <c r="A5" s="141"/>
      <c r="B5" s="143"/>
      <c r="C5" s="143"/>
      <c r="D5" s="143"/>
      <c r="E5" s="206" t="s">
        <v>384</v>
      </c>
      <c r="F5" s="207"/>
      <c r="G5" s="148"/>
    </row>
    <row r="6" spans="5:7" ht="15.75">
      <c r="E6" s="218"/>
      <c r="F6" s="218"/>
      <c r="G6" s="218"/>
    </row>
    <row r="7" spans="1:7" ht="15.75">
      <c r="A7" s="219"/>
      <c r="B7" s="219"/>
      <c r="C7" s="219"/>
      <c r="D7" s="219"/>
      <c r="E7" s="219"/>
      <c r="F7" s="219"/>
      <c r="G7" s="219"/>
    </row>
    <row r="8" spans="5:7" ht="15.75">
      <c r="E8" s="219"/>
      <c r="F8" s="219"/>
      <c r="G8" s="219"/>
    </row>
    <row r="11" spans="1:7" ht="15.75">
      <c r="A11" s="212" t="s">
        <v>389</v>
      </c>
      <c r="B11" s="212"/>
      <c r="C11" s="212"/>
      <c r="D11" s="212"/>
      <c r="E11" s="212"/>
      <c r="F11" s="212"/>
      <c r="G11" s="212"/>
    </row>
    <row r="12" spans="1:7" ht="15.75">
      <c r="A12" s="150"/>
      <c r="B12" s="150"/>
      <c r="C12" s="150"/>
      <c r="D12" s="150"/>
      <c r="E12" s="150"/>
      <c r="F12" s="150"/>
      <c r="G12" s="150"/>
    </row>
    <row r="13" spans="1:7" ht="62.25" customHeight="1">
      <c r="A13" s="213" t="s">
        <v>227</v>
      </c>
      <c r="B13" s="213"/>
      <c r="C13" s="213"/>
      <c r="D13" s="213"/>
      <c r="E13" s="213"/>
      <c r="F13" s="213"/>
      <c r="G13" s="213"/>
    </row>
    <row r="14" spans="1:7" ht="30" customHeight="1">
      <c r="A14" s="214" t="s">
        <v>228</v>
      </c>
      <c r="B14" s="214"/>
      <c r="C14" s="214"/>
      <c r="D14" s="214"/>
      <c r="E14" s="214"/>
      <c r="F14" s="214"/>
      <c r="G14" s="214"/>
    </row>
  </sheetData>
  <sheetProtection/>
  <mergeCells count="9">
    <mergeCell ref="A11:G11"/>
    <mergeCell ref="A13:G13"/>
    <mergeCell ref="A14:G14"/>
    <mergeCell ref="E2:F2"/>
    <mergeCell ref="E4:F4"/>
    <mergeCell ref="E5:F5"/>
    <mergeCell ref="E6:G6"/>
    <mergeCell ref="A7:G7"/>
    <mergeCell ref="E8:G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G3" sqref="G3:J3"/>
    </sheetView>
  </sheetViews>
  <sheetFormatPr defaultColWidth="9.00390625" defaultRowHeight="12.75"/>
  <cols>
    <col min="10" max="10" width="17.75390625" style="0" customWidth="1"/>
  </cols>
  <sheetData>
    <row r="1" spans="1:10" ht="23.25">
      <c r="A1" s="51"/>
      <c r="B1" s="51"/>
      <c r="C1" s="52"/>
      <c r="D1" s="180" t="s">
        <v>382</v>
      </c>
      <c r="E1" s="51"/>
      <c r="F1" s="51"/>
      <c r="G1" s="175"/>
      <c r="H1" s="221" t="s">
        <v>229</v>
      </c>
      <c r="I1" s="222"/>
      <c r="J1" s="222"/>
    </row>
    <row r="2" spans="1:10" ht="23.25">
      <c r="A2" s="53"/>
      <c r="B2" s="53"/>
      <c r="C2" s="54"/>
      <c r="D2" s="53"/>
      <c r="E2" s="53"/>
      <c r="F2" s="53"/>
      <c r="G2" s="223" t="s">
        <v>226</v>
      </c>
      <c r="H2" s="224"/>
      <c r="I2" s="224"/>
      <c r="J2" s="224"/>
    </row>
    <row r="3" spans="1:10" ht="23.25">
      <c r="A3" s="51"/>
      <c r="B3" s="51"/>
      <c r="C3" s="55"/>
      <c r="D3" s="51"/>
      <c r="E3" s="51"/>
      <c r="F3" s="51"/>
      <c r="G3" s="221" t="s">
        <v>385</v>
      </c>
      <c r="H3" s="225"/>
      <c r="I3" s="225"/>
      <c r="J3" s="225"/>
    </row>
    <row r="4" spans="1:10" ht="23.25">
      <c r="A4" s="51"/>
      <c r="B4" s="51"/>
      <c r="C4" s="55"/>
      <c r="D4" s="51"/>
      <c r="E4" s="51"/>
      <c r="F4" s="51"/>
      <c r="G4" s="51"/>
      <c r="H4" s="51"/>
      <c r="I4" s="51"/>
      <c r="J4" s="56"/>
    </row>
    <row r="5" spans="1:10" ht="15.75">
      <c r="A5" s="226" t="s">
        <v>230</v>
      </c>
      <c r="B5" s="226"/>
      <c r="C5" s="226"/>
      <c r="D5" s="226"/>
      <c r="E5" s="226"/>
      <c r="F5" s="226"/>
      <c r="G5" s="226"/>
      <c r="H5" s="226"/>
      <c r="I5" s="226"/>
      <c r="J5" s="226"/>
    </row>
    <row r="6" spans="1:10" ht="15.75">
      <c r="A6" s="145"/>
      <c r="B6" s="145"/>
      <c r="C6" s="145"/>
      <c r="D6" s="145"/>
      <c r="E6" s="145"/>
      <c r="F6" s="145"/>
      <c r="G6" s="145"/>
      <c r="H6" s="145"/>
      <c r="I6" s="145"/>
      <c r="J6" s="145"/>
    </row>
    <row r="7" spans="1:10" ht="15.75">
      <c r="A7" s="145"/>
      <c r="B7" s="145"/>
      <c r="C7" s="145"/>
      <c r="D7" s="145"/>
      <c r="E7" s="145"/>
      <c r="F7" s="145"/>
      <c r="G7" s="145"/>
      <c r="H7" s="145"/>
      <c r="I7" s="151" t="s">
        <v>231</v>
      </c>
      <c r="J7" s="145"/>
    </row>
    <row r="8" spans="1:10" ht="15.75">
      <c r="A8" s="220" t="s">
        <v>232</v>
      </c>
      <c r="B8" s="220"/>
      <c r="C8" s="220"/>
      <c r="D8" s="220"/>
      <c r="E8" s="220"/>
      <c r="F8" s="220"/>
      <c r="G8" s="220"/>
      <c r="H8" s="220" t="s">
        <v>233</v>
      </c>
      <c r="I8" s="220"/>
      <c r="J8" s="220"/>
    </row>
    <row r="9" spans="1:10" ht="15.75">
      <c r="A9" s="220" t="s">
        <v>234</v>
      </c>
      <c r="B9" s="220"/>
      <c r="C9" s="220"/>
      <c r="D9" s="220"/>
      <c r="E9" s="220"/>
      <c r="F9" s="220"/>
      <c r="G9" s="220"/>
      <c r="H9" s="220">
        <v>19</v>
      </c>
      <c r="I9" s="220"/>
      <c r="J9" s="220"/>
    </row>
    <row r="10" spans="1:10" ht="15.75">
      <c r="A10" s="220" t="s">
        <v>235</v>
      </c>
      <c r="B10" s="220"/>
      <c r="C10" s="220"/>
      <c r="D10" s="220"/>
      <c r="E10" s="220"/>
      <c r="F10" s="220"/>
      <c r="G10" s="220"/>
      <c r="H10" s="220">
        <v>16</v>
      </c>
      <c r="I10" s="220"/>
      <c r="J10" s="220"/>
    </row>
  </sheetData>
  <sheetProtection/>
  <mergeCells count="10">
    <mergeCell ref="A9:G9"/>
    <mergeCell ref="H9:J9"/>
    <mergeCell ref="A10:G10"/>
    <mergeCell ref="H10:J10"/>
    <mergeCell ref="H1:J1"/>
    <mergeCell ref="G2:J2"/>
    <mergeCell ref="G3:J3"/>
    <mergeCell ref="A5:J5"/>
    <mergeCell ref="A8:G8"/>
    <mergeCell ref="H8:J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zoomScalePageLayoutView="0" workbookViewId="0" topLeftCell="A1">
      <selection activeCell="D7" sqref="D7:K7"/>
    </sheetView>
  </sheetViews>
  <sheetFormatPr defaultColWidth="9.00390625" defaultRowHeight="12.75"/>
  <cols>
    <col min="4" max="4" width="59.125" style="0" customWidth="1"/>
    <col min="5" max="5" width="15.625" style="0" customWidth="1"/>
    <col min="6" max="6" width="19.125" style="0" customWidth="1"/>
    <col min="7" max="7" width="12.75390625" style="0" hidden="1" customWidth="1"/>
    <col min="8" max="8" width="13.75390625" style="0" hidden="1" customWidth="1"/>
    <col min="9" max="9" width="13.875" style="0" hidden="1" customWidth="1"/>
    <col min="11" max="11" width="16.625" style="0" customWidth="1"/>
  </cols>
  <sheetData>
    <row r="1" spans="1:11" ht="12.75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4:11" ht="12.75">
      <c r="D2" s="176"/>
      <c r="E2" s="235" t="s">
        <v>379</v>
      </c>
      <c r="F2" s="235"/>
      <c r="G2" s="235"/>
      <c r="H2" s="235"/>
      <c r="I2" s="235"/>
      <c r="J2" s="235"/>
      <c r="K2" s="235"/>
    </row>
    <row r="3" spans="4:11" ht="12.75">
      <c r="D3" s="176"/>
      <c r="E3" s="235"/>
      <c r="F3" s="235"/>
      <c r="G3" s="235"/>
      <c r="H3" s="235"/>
      <c r="I3" s="235"/>
      <c r="J3" s="235"/>
      <c r="K3" s="235"/>
    </row>
    <row r="4" spans="4:11" ht="12.75">
      <c r="D4" s="176"/>
      <c r="E4" s="235"/>
      <c r="F4" s="235"/>
      <c r="G4" s="235"/>
      <c r="H4" s="235"/>
      <c r="I4" s="235"/>
      <c r="J4" s="235"/>
      <c r="K4" s="235"/>
    </row>
    <row r="5" spans="1:11" ht="48.75" customHeight="1">
      <c r="A5" s="49"/>
      <c r="B5" s="49"/>
      <c r="C5" s="49"/>
      <c r="D5" s="229" t="s">
        <v>386</v>
      </c>
      <c r="E5" s="230"/>
      <c r="F5" s="230"/>
      <c r="G5" s="231"/>
      <c r="H5" s="231"/>
      <c r="I5" s="231"/>
      <c r="J5" s="231"/>
      <c r="K5" s="231"/>
    </row>
    <row r="6" spans="1:11" ht="18.75">
      <c r="A6" s="49"/>
      <c r="B6" s="49"/>
      <c r="C6" s="49"/>
      <c r="D6" s="232"/>
      <c r="E6" s="233"/>
      <c r="F6" s="233"/>
      <c r="G6" s="233"/>
      <c r="H6" s="233"/>
      <c r="I6" s="234"/>
      <c r="J6" s="234"/>
      <c r="K6" s="234"/>
    </row>
    <row r="7" spans="1:11" ht="15" customHeight="1">
      <c r="A7" s="49"/>
      <c r="B7" s="49"/>
      <c r="C7" s="49"/>
      <c r="D7" s="232"/>
      <c r="E7" s="233"/>
      <c r="F7" s="233"/>
      <c r="G7" s="233"/>
      <c r="H7" s="233"/>
      <c r="I7" s="234"/>
      <c r="J7" s="234"/>
      <c r="K7" s="234"/>
    </row>
    <row r="8" spans="1:11" ht="18.75" hidden="1">
      <c r="A8" s="49"/>
      <c r="B8" s="49"/>
      <c r="C8" s="49"/>
      <c r="D8" s="232"/>
      <c r="E8" s="234"/>
      <c r="F8" s="234"/>
      <c r="G8" s="234"/>
      <c r="H8" s="234"/>
      <c r="I8" s="234"/>
      <c r="J8" s="234"/>
      <c r="K8" s="234"/>
    </row>
    <row r="9" spans="1:11" ht="14.25" customHeight="1" hidden="1">
      <c r="A9" s="49"/>
      <c r="B9" s="49"/>
      <c r="C9" s="49"/>
      <c r="D9" s="232"/>
      <c r="E9" s="234"/>
      <c r="F9" s="234"/>
      <c r="G9" s="234"/>
      <c r="H9" s="234"/>
      <c r="I9" s="234"/>
      <c r="J9" s="234"/>
      <c r="K9" s="234"/>
    </row>
    <row r="10" spans="1:11" ht="18.75" hidden="1">
      <c r="A10" s="49"/>
      <c r="B10" s="49"/>
      <c r="C10" s="49"/>
      <c r="D10" s="236"/>
      <c r="E10" s="233"/>
      <c r="F10" s="233"/>
      <c r="G10" s="233"/>
      <c r="H10" s="233"/>
      <c r="I10" s="234"/>
      <c r="J10" s="234"/>
      <c r="K10" s="234"/>
    </row>
    <row r="11" spans="1:11" ht="15" customHeight="1" hidden="1">
      <c r="A11" s="49"/>
      <c r="B11" s="49"/>
      <c r="C11" s="49"/>
      <c r="D11" s="236"/>
      <c r="E11" s="233"/>
      <c r="F11" s="233"/>
      <c r="G11" s="233"/>
      <c r="H11" s="233"/>
      <c r="I11" s="234"/>
      <c r="J11" s="234"/>
      <c r="K11" s="234"/>
    </row>
    <row r="12" spans="1:11" ht="18.75" hidden="1">
      <c r="A12" s="49"/>
      <c r="B12" s="49"/>
      <c r="C12" s="49"/>
      <c r="D12" s="236"/>
      <c r="E12" s="233"/>
      <c r="F12" s="233"/>
      <c r="G12" s="233"/>
      <c r="H12" s="233"/>
      <c r="I12" s="233"/>
      <c r="J12" s="233"/>
      <c r="K12" s="233"/>
    </row>
    <row r="13" spans="1:11" ht="18.75" hidden="1">
      <c r="A13" s="236"/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8" ht="18.75" hidden="1">
      <c r="A14" s="49"/>
      <c r="B14" s="49"/>
      <c r="C14" s="49"/>
      <c r="D14" s="49"/>
      <c r="E14" s="49"/>
      <c r="F14" s="236"/>
      <c r="G14" s="236"/>
      <c r="H14" s="236"/>
    </row>
    <row r="15" spans="1:8" ht="18.75" hidden="1">
      <c r="A15" s="49"/>
      <c r="B15" s="49"/>
      <c r="C15" s="49"/>
      <c r="D15" s="49"/>
      <c r="E15" s="49"/>
      <c r="F15" s="49"/>
      <c r="G15" s="49"/>
      <c r="H15" s="49"/>
    </row>
    <row r="16" spans="1:8" ht="18.75" hidden="1">
      <c r="A16" s="49"/>
      <c r="B16" s="49"/>
      <c r="C16" s="49"/>
      <c r="D16" s="49"/>
      <c r="E16" s="49"/>
      <c r="F16" s="49"/>
      <c r="G16" s="49"/>
      <c r="H16" s="49"/>
    </row>
    <row r="17" spans="1:11" ht="18.75" hidden="1">
      <c r="A17" s="236"/>
      <c r="B17" s="233"/>
      <c r="C17" s="233"/>
      <c r="D17" s="233"/>
      <c r="E17" s="233"/>
      <c r="F17" s="233"/>
      <c r="G17" s="233"/>
      <c r="H17" s="233"/>
      <c r="I17" s="233"/>
      <c r="J17" s="233"/>
      <c r="K17" s="233"/>
    </row>
    <row r="18" spans="1:11" ht="15.75">
      <c r="A18" s="191" t="s">
        <v>236</v>
      </c>
      <c r="B18" s="191"/>
      <c r="C18" s="191"/>
      <c r="D18" s="191"/>
      <c r="E18" s="191"/>
      <c r="F18" s="191"/>
      <c r="G18" s="191"/>
      <c r="H18" s="191"/>
      <c r="I18" s="237"/>
      <c r="J18" s="237"/>
      <c r="K18" s="237"/>
    </row>
    <row r="19" spans="1:11" ht="15.75">
      <c r="A19" s="58"/>
      <c r="B19" s="58"/>
      <c r="C19" s="58"/>
      <c r="D19" s="108" t="s">
        <v>134</v>
      </c>
      <c r="E19" s="58"/>
      <c r="F19" s="58"/>
      <c r="G19" s="58"/>
      <c r="H19" s="58"/>
      <c r="I19" s="27"/>
      <c r="J19" s="27"/>
      <c r="K19" s="27"/>
    </row>
    <row r="20" spans="1:11" ht="15.75">
      <c r="A20" s="58"/>
      <c r="B20" s="58"/>
      <c r="C20" s="58"/>
      <c r="D20" s="58"/>
      <c r="E20" s="58"/>
      <c r="F20" s="58"/>
      <c r="G20" s="58"/>
      <c r="H20" s="58"/>
      <c r="I20" s="27"/>
      <c r="J20" s="27"/>
      <c r="K20" s="27"/>
    </row>
    <row r="21" spans="1:11" ht="47.25">
      <c r="A21" s="238" t="s">
        <v>237</v>
      </c>
      <c r="B21" s="239"/>
      <c r="C21" s="239"/>
      <c r="D21" s="240"/>
      <c r="E21" s="60" t="s">
        <v>238</v>
      </c>
      <c r="F21" s="60" t="s">
        <v>239</v>
      </c>
      <c r="G21" s="60" t="s">
        <v>240</v>
      </c>
      <c r="H21" s="60" t="s">
        <v>241</v>
      </c>
      <c r="I21" s="60" t="s">
        <v>242</v>
      </c>
      <c r="J21" s="60" t="s">
        <v>240</v>
      </c>
      <c r="K21" s="60" t="s">
        <v>243</v>
      </c>
    </row>
    <row r="22" spans="1:11" ht="15.75">
      <c r="A22" s="238" t="s">
        <v>244</v>
      </c>
      <c r="B22" s="239"/>
      <c r="C22" s="239"/>
      <c r="D22" s="240"/>
      <c r="E22" s="60"/>
      <c r="F22" s="60"/>
      <c r="G22" s="60"/>
      <c r="H22" s="64" t="e">
        <f>H24</f>
        <v>#REF!</v>
      </c>
      <c r="I22" s="152" t="e">
        <f>I24</f>
        <v>#REF!</v>
      </c>
      <c r="J22" s="153"/>
      <c r="K22" s="154">
        <f>K24</f>
        <v>14634.416000000001</v>
      </c>
    </row>
    <row r="23" spans="1:11" ht="15.75">
      <c r="A23" s="241"/>
      <c r="B23" s="242"/>
      <c r="C23" s="242"/>
      <c r="D23" s="243"/>
      <c r="E23" s="60"/>
      <c r="F23" s="60"/>
      <c r="G23" s="60"/>
      <c r="H23" s="155"/>
      <c r="I23" s="72"/>
      <c r="J23" s="153"/>
      <c r="K23" s="156"/>
    </row>
    <row r="24" spans="1:11" ht="15.75">
      <c r="A24" s="244" t="s">
        <v>166</v>
      </c>
      <c r="B24" s="245"/>
      <c r="C24" s="245"/>
      <c r="D24" s="246"/>
      <c r="E24" s="160" t="s">
        <v>165</v>
      </c>
      <c r="F24" s="60"/>
      <c r="G24" s="60"/>
      <c r="H24" s="161" t="e">
        <f>#REF!+#REF!</f>
        <v>#REF!</v>
      </c>
      <c r="I24" s="152" t="e">
        <f>#REF!+#REF!</f>
        <v>#REF!</v>
      </c>
      <c r="J24" s="153"/>
      <c r="K24" s="154">
        <f>K26</f>
        <v>14634.416000000001</v>
      </c>
    </row>
    <row r="25" spans="1:11" ht="15.75">
      <c r="A25" s="157"/>
      <c r="B25" s="158"/>
      <c r="C25" s="158"/>
      <c r="D25" s="159"/>
      <c r="E25" s="160"/>
      <c r="F25" s="60"/>
      <c r="G25" s="60"/>
      <c r="H25" s="161"/>
      <c r="I25" s="152"/>
      <c r="J25" s="153"/>
      <c r="K25" s="154"/>
    </row>
    <row r="26" spans="1:11" ht="15.75">
      <c r="A26" s="247" t="s">
        <v>170</v>
      </c>
      <c r="B26" s="248"/>
      <c r="C26" s="248"/>
      <c r="D26" s="249"/>
      <c r="E26" s="162" t="s">
        <v>169</v>
      </c>
      <c r="F26" s="163"/>
      <c r="G26" s="163"/>
      <c r="H26" s="164"/>
      <c r="I26" s="165"/>
      <c r="J26" s="166"/>
      <c r="K26" s="167">
        <f>K27+K30</f>
        <v>14634.416000000001</v>
      </c>
    </row>
    <row r="27" spans="1:11" ht="47.25" customHeight="1">
      <c r="A27" s="250" t="s">
        <v>245</v>
      </c>
      <c r="B27" s="251"/>
      <c r="C27" s="251"/>
      <c r="D27" s="252"/>
      <c r="E27" s="34" t="s">
        <v>169</v>
      </c>
      <c r="F27" s="60"/>
      <c r="G27" s="60"/>
      <c r="H27" s="161"/>
      <c r="I27" s="72"/>
      <c r="J27" s="153"/>
      <c r="K27" s="156">
        <f>K29+K28</f>
        <v>11627.971000000001</v>
      </c>
    </row>
    <row r="28" spans="1:11" ht="83.25" customHeight="1">
      <c r="A28" s="253" t="s">
        <v>246</v>
      </c>
      <c r="B28" s="254"/>
      <c r="C28" s="254"/>
      <c r="D28" s="255"/>
      <c r="E28" s="168" t="s">
        <v>169</v>
      </c>
      <c r="F28" s="168" t="s">
        <v>247</v>
      </c>
      <c r="G28" s="60"/>
      <c r="H28" s="161"/>
      <c r="I28" s="72"/>
      <c r="J28" s="169">
        <v>400</v>
      </c>
      <c r="K28" s="156">
        <v>7544.528</v>
      </c>
    </row>
    <row r="29" spans="1:11" ht="83.25" customHeight="1">
      <c r="A29" s="250" t="s">
        <v>248</v>
      </c>
      <c r="B29" s="251"/>
      <c r="C29" s="251"/>
      <c r="D29" s="252"/>
      <c r="E29" s="168" t="s">
        <v>169</v>
      </c>
      <c r="F29" s="168" t="s">
        <v>249</v>
      </c>
      <c r="G29" s="112"/>
      <c r="H29" s="64"/>
      <c r="I29" s="170"/>
      <c r="J29" s="169">
        <v>400</v>
      </c>
      <c r="K29" s="156">
        <v>4083.443</v>
      </c>
    </row>
    <row r="30" spans="1:11" ht="83.25" customHeight="1">
      <c r="A30" s="250" t="s">
        <v>250</v>
      </c>
      <c r="B30" s="251"/>
      <c r="C30" s="251"/>
      <c r="D30" s="252"/>
      <c r="E30" s="168" t="s">
        <v>169</v>
      </c>
      <c r="F30" s="168"/>
      <c r="G30" s="112"/>
      <c r="H30" s="64"/>
      <c r="I30" s="170"/>
      <c r="J30" s="169"/>
      <c r="K30" s="156">
        <f>K31+K32</f>
        <v>3006.445</v>
      </c>
    </row>
    <row r="31" spans="1:11" ht="83.25" customHeight="1">
      <c r="A31" s="253" t="s">
        <v>246</v>
      </c>
      <c r="B31" s="254"/>
      <c r="C31" s="254"/>
      <c r="D31" s="255"/>
      <c r="E31" s="168" t="s">
        <v>169</v>
      </c>
      <c r="F31" s="168" t="s">
        <v>247</v>
      </c>
      <c r="G31" s="112"/>
      <c r="H31" s="64"/>
      <c r="I31" s="170"/>
      <c r="J31" s="169">
        <v>400</v>
      </c>
      <c r="K31" s="156">
        <v>2250</v>
      </c>
    </row>
    <row r="32" spans="1:11" ht="83.25" customHeight="1">
      <c r="A32" s="250" t="s">
        <v>248</v>
      </c>
      <c r="B32" s="251"/>
      <c r="C32" s="251"/>
      <c r="D32" s="252"/>
      <c r="E32" s="168" t="s">
        <v>169</v>
      </c>
      <c r="F32" s="168" t="s">
        <v>249</v>
      </c>
      <c r="G32" s="112"/>
      <c r="H32" s="64"/>
      <c r="I32" s="170"/>
      <c r="J32" s="169">
        <v>400</v>
      </c>
      <c r="K32" s="156">
        <v>756.445</v>
      </c>
    </row>
    <row r="33" spans="1:11" ht="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 ht="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ht="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11" ht="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1" ht="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1:11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1" ht="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1" ht="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1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1" ht="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ht="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ht="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ht="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1" ht="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ht="1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ht="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ht="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ht="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ht="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ht="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ht="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ht="1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ht="1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1:11" ht="1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1:11" ht="1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1:11" ht="1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1:11" ht="1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ht="1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ht="1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1:11" ht="1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1:11" ht="1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1:11" ht="1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1:11" ht="1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1:11" ht="1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1:11" ht="1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1:11" ht="1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1:11" ht="1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1:11" ht="1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1:11" ht="1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1:11" ht="1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1:11" ht="1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1:11" ht="1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1:11" ht="1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1:11" ht="1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1:11" ht="1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1:11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1:11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1:11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1:11" ht="1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 ht="1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1:11" ht="1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1:11" ht="1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</sheetData>
  <sheetProtection/>
  <mergeCells count="25">
    <mergeCell ref="A27:D27"/>
    <mergeCell ref="A28:D28"/>
    <mergeCell ref="A29:D29"/>
    <mergeCell ref="A30:D30"/>
    <mergeCell ref="A31:D31"/>
    <mergeCell ref="A32:D32"/>
    <mergeCell ref="A18:K18"/>
    <mergeCell ref="A21:D21"/>
    <mergeCell ref="A22:D22"/>
    <mergeCell ref="A23:D23"/>
    <mergeCell ref="A24:D24"/>
    <mergeCell ref="A26:D26"/>
    <mergeCell ref="D10:K10"/>
    <mergeCell ref="D11:K11"/>
    <mergeCell ref="D12:K12"/>
    <mergeCell ref="A13:K13"/>
    <mergeCell ref="F14:H14"/>
    <mergeCell ref="A17:K17"/>
    <mergeCell ref="A1:K1"/>
    <mergeCell ref="D5:K5"/>
    <mergeCell ref="D6:K6"/>
    <mergeCell ref="D7:K7"/>
    <mergeCell ref="D8:K8"/>
    <mergeCell ref="D9:K9"/>
    <mergeCell ref="E2:K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3"/>
  <sheetViews>
    <sheetView zoomScalePageLayoutView="0" workbookViewId="0" topLeftCell="A1">
      <selection activeCell="E12" sqref="E12:H14"/>
    </sheetView>
  </sheetViews>
  <sheetFormatPr defaultColWidth="9.00390625" defaultRowHeight="12.75"/>
  <cols>
    <col min="1" max="1" width="56.375" style="27" customWidth="1"/>
    <col min="2" max="2" width="6.125" style="27" customWidth="1"/>
    <col min="3" max="3" width="6.625" style="27" customWidth="1"/>
    <col min="4" max="4" width="14.25390625" style="27" customWidth="1"/>
    <col min="5" max="5" width="6.25390625" style="27" customWidth="1"/>
    <col min="6" max="6" width="12.625" style="27" customWidth="1"/>
    <col min="7" max="7" width="11.125" style="0" customWidth="1"/>
    <col min="8" max="8" width="12.875" style="0" customWidth="1"/>
  </cols>
  <sheetData>
    <row r="1" spans="1:6" ht="15.75">
      <c r="A1" s="261" t="s">
        <v>382</v>
      </c>
      <c r="B1" s="261"/>
      <c r="C1" s="261"/>
      <c r="D1" s="261"/>
      <c r="E1" s="261"/>
      <c r="F1" s="261"/>
    </row>
    <row r="2" spans="1:8" ht="12.75">
      <c r="A2" s="177"/>
      <c r="B2" s="177"/>
      <c r="C2" s="177"/>
      <c r="D2" s="177"/>
      <c r="E2" s="257" t="s">
        <v>367</v>
      </c>
      <c r="F2" s="257"/>
      <c r="G2" s="258"/>
      <c r="H2" s="258"/>
    </row>
    <row r="3" spans="1:8" ht="3" customHeight="1">
      <c r="A3" s="178"/>
      <c r="B3" s="178"/>
      <c r="C3" s="178"/>
      <c r="D3" s="178"/>
      <c r="E3" s="178"/>
      <c r="F3" s="178"/>
      <c r="G3" s="178"/>
      <c r="H3" s="178"/>
    </row>
    <row r="4" spans="1:8" ht="12.75" hidden="1">
      <c r="A4" s="176"/>
      <c r="B4" s="176"/>
      <c r="C4" s="176"/>
      <c r="D4" s="176"/>
      <c r="E4" s="178"/>
      <c r="F4" s="178"/>
      <c r="G4" s="178"/>
      <c r="H4" s="178"/>
    </row>
    <row r="5" spans="1:8" ht="12.75" hidden="1">
      <c r="A5" s="178"/>
      <c r="B5" s="178"/>
      <c r="C5" s="178"/>
      <c r="D5" s="178"/>
      <c r="E5" s="178"/>
      <c r="F5" s="178"/>
      <c r="G5" s="178"/>
      <c r="H5" s="178"/>
    </row>
    <row r="6" spans="1:8" ht="12.75" hidden="1">
      <c r="A6" s="262"/>
      <c r="B6" s="217"/>
      <c r="C6" s="217"/>
      <c r="D6" s="217"/>
      <c r="E6" s="217"/>
      <c r="F6" s="217"/>
      <c r="G6" s="178"/>
      <c r="H6" s="178"/>
    </row>
    <row r="7" spans="1:8" ht="12.75" hidden="1">
      <c r="A7" s="178"/>
      <c r="B7" s="178"/>
      <c r="C7" s="178"/>
      <c r="D7" s="178"/>
      <c r="E7" s="178"/>
      <c r="F7" s="178"/>
      <c r="G7" s="178"/>
      <c r="H7" s="178"/>
    </row>
    <row r="8" spans="1:8" ht="12.75" hidden="1">
      <c r="A8" s="178"/>
      <c r="B8" s="178"/>
      <c r="C8" s="178"/>
      <c r="D8" s="178"/>
      <c r="E8" s="178"/>
      <c r="F8" s="178"/>
      <c r="G8" s="178"/>
      <c r="H8" s="178"/>
    </row>
    <row r="9" spans="1:8" ht="12.75" hidden="1">
      <c r="A9" s="262"/>
      <c r="B9" s="217"/>
      <c r="C9" s="217"/>
      <c r="D9" s="217"/>
      <c r="E9" s="217"/>
      <c r="F9" s="217"/>
      <c r="G9" s="178"/>
      <c r="H9" s="178"/>
    </row>
    <row r="10" spans="1:8" ht="12.75" hidden="1">
      <c r="A10" s="262"/>
      <c r="B10" s="217"/>
      <c r="C10" s="217"/>
      <c r="D10" s="217"/>
      <c r="E10" s="217"/>
      <c r="F10" s="217"/>
      <c r="G10" s="178"/>
      <c r="H10" s="178"/>
    </row>
    <row r="11" spans="1:8" ht="12.75" hidden="1">
      <c r="A11" s="262"/>
      <c r="B11" s="217"/>
      <c r="C11" s="217"/>
      <c r="D11" s="217"/>
      <c r="E11" s="217"/>
      <c r="F11" s="217"/>
      <c r="G11" s="178"/>
      <c r="H11" s="178"/>
    </row>
    <row r="12" spans="1:8" ht="12.75">
      <c r="A12" s="179"/>
      <c r="B12" s="174"/>
      <c r="C12" s="174"/>
      <c r="D12" s="174"/>
      <c r="E12" s="230" t="s">
        <v>387</v>
      </c>
      <c r="F12" s="231"/>
      <c r="G12" s="231"/>
      <c r="H12" s="231"/>
    </row>
    <row r="13" spans="1:8" ht="12.75">
      <c r="A13" s="178"/>
      <c r="B13" s="178"/>
      <c r="C13" s="178"/>
      <c r="D13" s="178"/>
      <c r="E13" s="231"/>
      <c r="F13" s="231"/>
      <c r="G13" s="231"/>
      <c r="H13" s="231"/>
    </row>
    <row r="14" spans="1:8" ht="12.75">
      <c r="A14" s="178"/>
      <c r="B14" s="178"/>
      <c r="C14" s="178"/>
      <c r="D14" s="178"/>
      <c r="E14" s="231"/>
      <c r="F14" s="231"/>
      <c r="G14" s="231"/>
      <c r="H14" s="231"/>
    </row>
    <row r="15" spans="1:8" ht="30.75" customHeight="1">
      <c r="A15" s="191" t="s">
        <v>366</v>
      </c>
      <c r="B15" s="256"/>
      <c r="C15" s="256"/>
      <c r="D15" s="256"/>
      <c r="E15" s="256"/>
      <c r="F15" s="256"/>
      <c r="G15" s="256"/>
      <c r="H15" s="256"/>
    </row>
    <row r="16" spans="1:6" ht="15.75">
      <c r="A16" s="59"/>
      <c r="B16" s="59"/>
      <c r="C16" s="59"/>
      <c r="D16" s="59"/>
      <c r="E16" s="192" t="s">
        <v>131</v>
      </c>
      <c r="F16" s="192"/>
    </row>
    <row r="17" spans="1:6" ht="15.75">
      <c r="A17" s="58"/>
      <c r="B17" s="58"/>
      <c r="C17" s="58"/>
      <c r="D17" s="58"/>
      <c r="E17" s="58"/>
      <c r="F17" s="58"/>
    </row>
    <row r="18" spans="1:8" ht="12.75" customHeight="1">
      <c r="A18" s="195" t="s">
        <v>133</v>
      </c>
      <c r="B18" s="259" t="s">
        <v>251</v>
      </c>
      <c r="C18" s="259" t="s">
        <v>252</v>
      </c>
      <c r="D18" s="259" t="s">
        <v>253</v>
      </c>
      <c r="E18" s="259" t="s">
        <v>254</v>
      </c>
      <c r="F18" s="195" t="s">
        <v>363</v>
      </c>
      <c r="G18" s="195" t="s">
        <v>364</v>
      </c>
      <c r="H18" s="195" t="s">
        <v>365</v>
      </c>
    </row>
    <row r="19" spans="1:8" ht="59.25" customHeight="1">
      <c r="A19" s="195"/>
      <c r="B19" s="260"/>
      <c r="C19" s="260"/>
      <c r="D19" s="260"/>
      <c r="E19" s="260"/>
      <c r="F19" s="195"/>
      <c r="G19" s="195"/>
      <c r="H19" s="195"/>
    </row>
    <row r="20" spans="1:8" ht="15.75">
      <c r="A20" s="60">
        <v>1</v>
      </c>
      <c r="B20" s="61">
        <v>3</v>
      </c>
      <c r="C20" s="61">
        <v>4</v>
      </c>
      <c r="D20" s="61">
        <v>5</v>
      </c>
      <c r="E20" s="60">
        <v>6</v>
      </c>
      <c r="F20" s="60">
        <v>7</v>
      </c>
      <c r="G20" s="60">
        <v>7</v>
      </c>
      <c r="H20" s="60">
        <v>7</v>
      </c>
    </row>
    <row r="21" spans="1:8" ht="15.75">
      <c r="A21" s="62" t="s">
        <v>137</v>
      </c>
      <c r="B21" s="63" t="s">
        <v>255</v>
      </c>
      <c r="C21" s="63"/>
      <c r="D21" s="63"/>
      <c r="E21" s="63"/>
      <c r="F21" s="64">
        <f>F22+F26+F57+F46+F53</f>
        <v>6681.841000000001</v>
      </c>
      <c r="G21" s="64">
        <f>G22+G26+G57+G46+G53</f>
        <v>6405.671000000001</v>
      </c>
      <c r="H21" s="64">
        <f>G21/F21*100</f>
        <v>95.86685765195551</v>
      </c>
    </row>
    <row r="22" spans="1:8" ht="31.5">
      <c r="A22" s="65" t="s">
        <v>256</v>
      </c>
      <c r="B22" s="86" t="s">
        <v>255</v>
      </c>
      <c r="C22" s="86" t="s">
        <v>257</v>
      </c>
      <c r="D22" s="86"/>
      <c r="E22" s="86"/>
      <c r="F22" s="93">
        <f>F23</f>
        <v>715.7</v>
      </c>
      <c r="G22" s="93">
        <f>G23</f>
        <v>715.673</v>
      </c>
      <c r="H22" s="64">
        <f aca="true" t="shared" si="0" ref="H22:H85">G22/F22*100</f>
        <v>99.99622746961016</v>
      </c>
    </row>
    <row r="23" spans="1:8" ht="78.75">
      <c r="A23" s="68" t="s">
        <v>258</v>
      </c>
      <c r="B23" s="69" t="s">
        <v>255</v>
      </c>
      <c r="C23" s="69" t="s">
        <v>257</v>
      </c>
      <c r="D23" s="69" t="s">
        <v>259</v>
      </c>
      <c r="E23" s="69"/>
      <c r="F23" s="70">
        <f>F25</f>
        <v>715.7</v>
      </c>
      <c r="G23" s="70">
        <f>G25</f>
        <v>715.673</v>
      </c>
      <c r="H23" s="64">
        <f t="shared" si="0"/>
        <v>99.99622746961016</v>
      </c>
    </row>
    <row r="24" spans="1:8" ht="31.5">
      <c r="A24" s="68" t="s">
        <v>260</v>
      </c>
      <c r="B24" s="69" t="s">
        <v>255</v>
      </c>
      <c r="C24" s="69" t="s">
        <v>257</v>
      </c>
      <c r="D24" s="69" t="s">
        <v>261</v>
      </c>
      <c r="E24" s="69"/>
      <c r="F24" s="70">
        <f>F25</f>
        <v>715.7</v>
      </c>
      <c r="G24" s="70">
        <f>G25</f>
        <v>715.673</v>
      </c>
      <c r="H24" s="64">
        <f t="shared" si="0"/>
        <v>99.99622746961016</v>
      </c>
    </row>
    <row r="25" spans="1:8" ht="78.75">
      <c r="A25" s="71" t="s">
        <v>262</v>
      </c>
      <c r="B25" s="69" t="s">
        <v>255</v>
      </c>
      <c r="C25" s="69" t="s">
        <v>257</v>
      </c>
      <c r="D25" s="69" t="s">
        <v>261</v>
      </c>
      <c r="E25" s="69" t="s">
        <v>263</v>
      </c>
      <c r="F25" s="72">
        <v>715.7</v>
      </c>
      <c r="G25" s="72">
        <v>715.673</v>
      </c>
      <c r="H25" s="64">
        <f t="shared" si="0"/>
        <v>99.99622746961016</v>
      </c>
    </row>
    <row r="26" spans="1:8" ht="47.25">
      <c r="A26" s="65" t="s">
        <v>264</v>
      </c>
      <c r="B26" s="66" t="s">
        <v>255</v>
      </c>
      <c r="C26" s="86" t="s">
        <v>265</v>
      </c>
      <c r="D26" s="86"/>
      <c r="E26" s="86"/>
      <c r="F26" s="93">
        <f>F27+F37+F34+F43</f>
        <v>4900.800000000001</v>
      </c>
      <c r="G26" s="93">
        <f>G27+G37+G34+G43</f>
        <v>4876.788000000001</v>
      </c>
      <c r="H26" s="64">
        <f t="shared" si="0"/>
        <v>99.51003917727719</v>
      </c>
    </row>
    <row r="27" spans="1:8" ht="78.75">
      <c r="A27" s="68" t="s">
        <v>258</v>
      </c>
      <c r="B27" s="69" t="s">
        <v>255</v>
      </c>
      <c r="C27" s="69" t="s">
        <v>265</v>
      </c>
      <c r="D27" s="69" t="s">
        <v>259</v>
      </c>
      <c r="E27" s="69"/>
      <c r="F27" s="70">
        <f>F28+F32</f>
        <v>4763.028</v>
      </c>
      <c r="G27" s="70">
        <f>G28+G32</f>
        <v>4739.0160000000005</v>
      </c>
      <c r="H27" s="64">
        <f t="shared" si="0"/>
        <v>99.49586691491211</v>
      </c>
    </row>
    <row r="28" spans="1:8" ht="31.5">
      <c r="A28" s="68" t="s">
        <v>266</v>
      </c>
      <c r="B28" s="69" t="s">
        <v>255</v>
      </c>
      <c r="C28" s="69" t="s">
        <v>265</v>
      </c>
      <c r="D28" s="69" t="s">
        <v>267</v>
      </c>
      <c r="E28" s="69"/>
      <c r="F28" s="70">
        <f>F29+F30+F31</f>
        <v>4762.228</v>
      </c>
      <c r="G28" s="70">
        <f>G29+G30+G31</f>
        <v>4738.226000000001</v>
      </c>
      <c r="H28" s="64">
        <f t="shared" si="0"/>
        <v>99.49599221204866</v>
      </c>
    </row>
    <row r="29" spans="1:8" ht="78.75">
      <c r="A29" s="71" t="s">
        <v>262</v>
      </c>
      <c r="B29" s="69" t="s">
        <v>255</v>
      </c>
      <c r="C29" s="69" t="s">
        <v>265</v>
      </c>
      <c r="D29" s="69" t="s">
        <v>267</v>
      </c>
      <c r="E29" s="69" t="s">
        <v>263</v>
      </c>
      <c r="F29" s="70">
        <v>4164.278</v>
      </c>
      <c r="G29" s="70">
        <v>4159.993</v>
      </c>
      <c r="H29" s="64">
        <f t="shared" si="0"/>
        <v>99.89710101006706</v>
      </c>
    </row>
    <row r="30" spans="1:8" ht="31.5">
      <c r="A30" s="68" t="s">
        <v>268</v>
      </c>
      <c r="B30" s="69" t="s">
        <v>255</v>
      </c>
      <c r="C30" s="69" t="s">
        <v>265</v>
      </c>
      <c r="D30" s="69" t="s">
        <v>267</v>
      </c>
      <c r="E30" s="69" t="s">
        <v>269</v>
      </c>
      <c r="F30" s="70">
        <v>597.933</v>
      </c>
      <c r="G30" s="70">
        <v>578.216</v>
      </c>
      <c r="H30" s="64">
        <f t="shared" si="0"/>
        <v>96.702473354038</v>
      </c>
    </row>
    <row r="31" spans="1:8" ht="15.75">
      <c r="A31" s="68" t="s">
        <v>270</v>
      </c>
      <c r="B31" s="69" t="s">
        <v>255</v>
      </c>
      <c r="C31" s="69" t="s">
        <v>265</v>
      </c>
      <c r="D31" s="69" t="s">
        <v>267</v>
      </c>
      <c r="E31" s="69" t="s">
        <v>271</v>
      </c>
      <c r="F31" s="70">
        <v>0.017</v>
      </c>
      <c r="G31" s="70">
        <v>0.017</v>
      </c>
      <c r="H31" s="64">
        <f t="shared" si="0"/>
        <v>100</v>
      </c>
    </row>
    <row r="32" spans="1:8" ht="31.5">
      <c r="A32" s="68" t="s">
        <v>272</v>
      </c>
      <c r="B32" s="69" t="s">
        <v>255</v>
      </c>
      <c r="C32" s="69" t="s">
        <v>265</v>
      </c>
      <c r="D32" s="69" t="s">
        <v>273</v>
      </c>
      <c r="E32" s="69"/>
      <c r="F32" s="70">
        <f>F33</f>
        <v>0.8</v>
      </c>
      <c r="G32" s="70">
        <f>G33</f>
        <v>0.79</v>
      </c>
      <c r="H32" s="64">
        <f t="shared" si="0"/>
        <v>98.75</v>
      </c>
    </row>
    <row r="33" spans="1:8" ht="15.75">
      <c r="A33" s="68" t="s">
        <v>270</v>
      </c>
      <c r="B33" s="69" t="s">
        <v>255</v>
      </c>
      <c r="C33" s="69" t="s">
        <v>265</v>
      </c>
      <c r="D33" s="69" t="s">
        <v>273</v>
      </c>
      <c r="E33" s="69" t="s">
        <v>271</v>
      </c>
      <c r="F33" s="70">
        <v>0.8</v>
      </c>
      <c r="G33" s="70">
        <v>0.79</v>
      </c>
      <c r="H33" s="64">
        <f t="shared" si="0"/>
        <v>98.75</v>
      </c>
    </row>
    <row r="34" spans="1:8" ht="94.5">
      <c r="A34" s="73" t="s">
        <v>274</v>
      </c>
      <c r="B34" s="74" t="s">
        <v>255</v>
      </c>
      <c r="C34" s="74" t="s">
        <v>265</v>
      </c>
      <c r="D34" s="74" t="s">
        <v>275</v>
      </c>
      <c r="E34" s="74"/>
      <c r="F34" s="75">
        <f>F36</f>
        <v>9.6</v>
      </c>
      <c r="G34" s="75">
        <f>G36</f>
        <v>9.6</v>
      </c>
      <c r="H34" s="64">
        <f t="shared" si="0"/>
        <v>100</v>
      </c>
    </row>
    <row r="35" spans="1:8" ht="31.5">
      <c r="A35" s="73" t="s">
        <v>266</v>
      </c>
      <c r="B35" s="74" t="s">
        <v>255</v>
      </c>
      <c r="C35" s="74" t="s">
        <v>265</v>
      </c>
      <c r="D35" s="74" t="s">
        <v>276</v>
      </c>
      <c r="E35" s="74"/>
      <c r="F35" s="75">
        <f>F36</f>
        <v>9.6</v>
      </c>
      <c r="G35" s="75">
        <f>G36</f>
        <v>9.6</v>
      </c>
      <c r="H35" s="64">
        <f t="shared" si="0"/>
        <v>100</v>
      </c>
    </row>
    <row r="36" spans="1:8" ht="31.5">
      <c r="A36" s="76" t="s">
        <v>268</v>
      </c>
      <c r="B36" s="74" t="s">
        <v>255</v>
      </c>
      <c r="C36" s="74" t="s">
        <v>265</v>
      </c>
      <c r="D36" s="74" t="s">
        <v>276</v>
      </c>
      <c r="E36" s="74" t="s">
        <v>269</v>
      </c>
      <c r="F36" s="75">
        <v>9.6</v>
      </c>
      <c r="G36" s="75">
        <v>9.6</v>
      </c>
      <c r="H36" s="64">
        <f t="shared" si="0"/>
        <v>100</v>
      </c>
    </row>
    <row r="37" spans="1:8" ht="31.5">
      <c r="A37" s="77" t="s">
        <v>277</v>
      </c>
      <c r="B37" s="69" t="s">
        <v>255</v>
      </c>
      <c r="C37" s="69" t="s">
        <v>265</v>
      </c>
      <c r="D37" s="69" t="s">
        <v>278</v>
      </c>
      <c r="E37" s="69"/>
      <c r="F37" s="70">
        <f>F40+F38</f>
        <v>122.072</v>
      </c>
      <c r="G37" s="70">
        <f>G40+G38</f>
        <v>122.072</v>
      </c>
      <c r="H37" s="64">
        <f t="shared" si="0"/>
        <v>100</v>
      </c>
    </row>
    <row r="38" spans="1:8" ht="31.5">
      <c r="A38" s="71" t="s">
        <v>266</v>
      </c>
      <c r="B38" s="69" t="s">
        <v>255</v>
      </c>
      <c r="C38" s="69" t="s">
        <v>265</v>
      </c>
      <c r="D38" s="69" t="s">
        <v>279</v>
      </c>
      <c r="E38" s="69"/>
      <c r="F38" s="70">
        <f>F39</f>
        <v>85.572</v>
      </c>
      <c r="G38" s="70">
        <f>G39</f>
        <v>85.572</v>
      </c>
      <c r="H38" s="64">
        <f t="shared" si="0"/>
        <v>100</v>
      </c>
    </row>
    <row r="39" spans="1:8" ht="15.75">
      <c r="A39" s="77" t="s">
        <v>280</v>
      </c>
      <c r="B39" s="69" t="s">
        <v>255</v>
      </c>
      <c r="C39" s="69" t="s">
        <v>265</v>
      </c>
      <c r="D39" s="69" t="s">
        <v>279</v>
      </c>
      <c r="E39" s="69" t="s">
        <v>281</v>
      </c>
      <c r="F39" s="70">
        <v>85.572</v>
      </c>
      <c r="G39" s="70">
        <v>85.572</v>
      </c>
      <c r="H39" s="64">
        <f t="shared" si="0"/>
        <v>100</v>
      </c>
    </row>
    <row r="40" spans="1:8" ht="31.5">
      <c r="A40" s="77" t="s">
        <v>282</v>
      </c>
      <c r="B40" s="69" t="s">
        <v>255</v>
      </c>
      <c r="C40" s="69" t="s">
        <v>265</v>
      </c>
      <c r="D40" s="69" t="s">
        <v>283</v>
      </c>
      <c r="E40" s="69"/>
      <c r="F40" s="75">
        <f>F42+F41</f>
        <v>36.5</v>
      </c>
      <c r="G40" s="75">
        <f>G42+G41</f>
        <v>36.5</v>
      </c>
      <c r="H40" s="64">
        <f t="shared" si="0"/>
        <v>100</v>
      </c>
    </row>
    <row r="41" spans="1:8" ht="78.75">
      <c r="A41" s="71" t="s">
        <v>262</v>
      </c>
      <c r="B41" s="69" t="s">
        <v>255</v>
      </c>
      <c r="C41" s="69" t="s">
        <v>265</v>
      </c>
      <c r="D41" s="69" t="s">
        <v>283</v>
      </c>
      <c r="E41" s="69" t="s">
        <v>263</v>
      </c>
      <c r="F41" s="75">
        <v>15</v>
      </c>
      <c r="G41" s="75">
        <v>15</v>
      </c>
      <c r="H41" s="64">
        <f t="shared" si="0"/>
        <v>100</v>
      </c>
    </row>
    <row r="42" spans="1:8" ht="31.5">
      <c r="A42" s="68" t="s">
        <v>268</v>
      </c>
      <c r="B42" s="69" t="s">
        <v>255</v>
      </c>
      <c r="C42" s="69" t="s">
        <v>265</v>
      </c>
      <c r="D42" s="69" t="s">
        <v>283</v>
      </c>
      <c r="E42" s="69" t="s">
        <v>269</v>
      </c>
      <c r="F42" s="75">
        <v>21.5</v>
      </c>
      <c r="G42" s="75">
        <v>21.5</v>
      </c>
      <c r="H42" s="64">
        <f t="shared" si="0"/>
        <v>100</v>
      </c>
    </row>
    <row r="43" spans="1:8" ht="31.5">
      <c r="A43" s="77" t="s">
        <v>284</v>
      </c>
      <c r="B43" s="69" t="s">
        <v>255</v>
      </c>
      <c r="C43" s="69" t="s">
        <v>265</v>
      </c>
      <c r="D43" s="69" t="s">
        <v>285</v>
      </c>
      <c r="E43" s="69"/>
      <c r="F43" s="75">
        <f>F45</f>
        <v>6.1</v>
      </c>
      <c r="G43" s="75">
        <f>G45</f>
        <v>6.1</v>
      </c>
      <c r="H43" s="64">
        <f t="shared" si="0"/>
        <v>100</v>
      </c>
    </row>
    <row r="44" spans="1:8" ht="15.75">
      <c r="A44" s="71" t="s">
        <v>286</v>
      </c>
      <c r="B44" s="69" t="s">
        <v>255</v>
      </c>
      <c r="C44" s="69" t="s">
        <v>265</v>
      </c>
      <c r="D44" s="69" t="s">
        <v>287</v>
      </c>
      <c r="E44" s="69"/>
      <c r="F44" s="75">
        <f>F45</f>
        <v>6.1</v>
      </c>
      <c r="G44" s="75">
        <f>G45</f>
        <v>6.1</v>
      </c>
      <c r="H44" s="64">
        <f t="shared" si="0"/>
        <v>100</v>
      </c>
    </row>
    <row r="45" spans="1:8" ht="15.75">
      <c r="A45" s="77" t="s">
        <v>270</v>
      </c>
      <c r="B45" s="69" t="s">
        <v>255</v>
      </c>
      <c r="C45" s="69" t="s">
        <v>265</v>
      </c>
      <c r="D45" s="69" t="s">
        <v>287</v>
      </c>
      <c r="E45" s="69" t="s">
        <v>271</v>
      </c>
      <c r="F45" s="75">
        <v>6.1</v>
      </c>
      <c r="G45" s="75">
        <v>6.1</v>
      </c>
      <c r="H45" s="64">
        <f t="shared" si="0"/>
        <v>100</v>
      </c>
    </row>
    <row r="46" spans="1:8" ht="47.25">
      <c r="A46" s="65" t="s">
        <v>146</v>
      </c>
      <c r="B46" s="66" t="s">
        <v>255</v>
      </c>
      <c r="C46" s="66" t="s">
        <v>288</v>
      </c>
      <c r="D46" s="66"/>
      <c r="E46" s="66"/>
      <c r="F46" s="67">
        <f>F47+F50</f>
        <v>10</v>
      </c>
      <c r="G46" s="67">
        <f>G47+G50</f>
        <v>10</v>
      </c>
      <c r="H46" s="64">
        <f t="shared" si="0"/>
        <v>100</v>
      </c>
    </row>
    <row r="47" spans="1:8" ht="31.5">
      <c r="A47" s="77" t="s">
        <v>277</v>
      </c>
      <c r="B47" s="69" t="s">
        <v>255</v>
      </c>
      <c r="C47" s="69" t="s">
        <v>288</v>
      </c>
      <c r="D47" s="69" t="s">
        <v>278</v>
      </c>
      <c r="E47" s="69"/>
      <c r="F47" s="70">
        <f>F48</f>
        <v>5</v>
      </c>
      <c r="G47" s="70">
        <f>G48</f>
        <v>5</v>
      </c>
      <c r="H47" s="64">
        <f t="shared" si="0"/>
        <v>100</v>
      </c>
    </row>
    <row r="48" spans="1:8" ht="31.5">
      <c r="A48" s="71" t="s">
        <v>266</v>
      </c>
      <c r="B48" s="69" t="s">
        <v>255</v>
      </c>
      <c r="C48" s="69" t="s">
        <v>288</v>
      </c>
      <c r="D48" s="69" t="s">
        <v>279</v>
      </c>
      <c r="E48" s="69"/>
      <c r="F48" s="70">
        <f>F49</f>
        <v>5</v>
      </c>
      <c r="G48" s="70">
        <f>G49</f>
        <v>5</v>
      </c>
      <c r="H48" s="64">
        <f t="shared" si="0"/>
        <v>100</v>
      </c>
    </row>
    <row r="49" spans="1:8" ht="15.75">
      <c r="A49" s="77" t="s">
        <v>280</v>
      </c>
      <c r="B49" s="69" t="s">
        <v>255</v>
      </c>
      <c r="C49" s="69" t="s">
        <v>288</v>
      </c>
      <c r="D49" s="69" t="s">
        <v>279</v>
      </c>
      <c r="E49" s="69" t="s">
        <v>281</v>
      </c>
      <c r="F49" s="70">
        <v>5</v>
      </c>
      <c r="G49" s="70">
        <v>5</v>
      </c>
      <c r="H49" s="64">
        <f t="shared" si="0"/>
        <v>100</v>
      </c>
    </row>
    <row r="50" spans="1:8" ht="31.5">
      <c r="A50" s="77" t="s">
        <v>284</v>
      </c>
      <c r="B50" s="69" t="s">
        <v>255</v>
      </c>
      <c r="C50" s="69" t="s">
        <v>288</v>
      </c>
      <c r="D50" s="69" t="s">
        <v>285</v>
      </c>
      <c r="E50" s="69"/>
      <c r="F50" s="70">
        <f>F52</f>
        <v>5</v>
      </c>
      <c r="G50" s="70">
        <f>G52</f>
        <v>5</v>
      </c>
      <c r="H50" s="64">
        <f t="shared" si="0"/>
        <v>100</v>
      </c>
    </row>
    <row r="51" spans="1:8" ht="15.75">
      <c r="A51" s="71" t="s">
        <v>289</v>
      </c>
      <c r="B51" s="69" t="s">
        <v>255</v>
      </c>
      <c r="C51" s="69" t="s">
        <v>288</v>
      </c>
      <c r="D51" s="69" t="s">
        <v>290</v>
      </c>
      <c r="E51" s="69"/>
      <c r="F51" s="70">
        <f>F52</f>
        <v>5</v>
      </c>
      <c r="G51" s="70">
        <f>G52</f>
        <v>5</v>
      </c>
      <c r="H51" s="64">
        <f t="shared" si="0"/>
        <v>100</v>
      </c>
    </row>
    <row r="52" spans="1:8" ht="15.75">
      <c r="A52" s="77" t="s">
        <v>280</v>
      </c>
      <c r="B52" s="69" t="s">
        <v>255</v>
      </c>
      <c r="C52" s="69" t="s">
        <v>288</v>
      </c>
      <c r="D52" s="69" t="s">
        <v>290</v>
      </c>
      <c r="E52" s="69" t="s">
        <v>281</v>
      </c>
      <c r="F52" s="70">
        <v>5</v>
      </c>
      <c r="G52" s="70">
        <v>5</v>
      </c>
      <c r="H52" s="64">
        <f t="shared" si="0"/>
        <v>100</v>
      </c>
    </row>
    <row r="53" spans="1:8" ht="15.75">
      <c r="A53" s="78" t="s">
        <v>147</v>
      </c>
      <c r="B53" s="66" t="s">
        <v>255</v>
      </c>
      <c r="C53" s="66" t="s">
        <v>291</v>
      </c>
      <c r="D53" s="66"/>
      <c r="E53" s="66"/>
      <c r="F53" s="67">
        <f>F56</f>
        <v>100</v>
      </c>
      <c r="G53" s="67">
        <f>G56</f>
        <v>0</v>
      </c>
      <c r="H53" s="64">
        <f t="shared" si="0"/>
        <v>0</v>
      </c>
    </row>
    <row r="54" spans="1:8" ht="31.5">
      <c r="A54" s="77" t="s">
        <v>284</v>
      </c>
      <c r="B54" s="69" t="s">
        <v>255</v>
      </c>
      <c r="C54" s="69" t="s">
        <v>291</v>
      </c>
      <c r="D54" s="69" t="s">
        <v>285</v>
      </c>
      <c r="E54" s="69"/>
      <c r="F54" s="70">
        <f>F56</f>
        <v>100</v>
      </c>
      <c r="G54" s="70">
        <f>G56</f>
        <v>0</v>
      </c>
      <c r="H54" s="64">
        <f t="shared" si="0"/>
        <v>0</v>
      </c>
    </row>
    <row r="55" spans="1:8" ht="15.75">
      <c r="A55" s="77" t="s">
        <v>292</v>
      </c>
      <c r="B55" s="69" t="s">
        <v>255</v>
      </c>
      <c r="C55" s="69" t="s">
        <v>291</v>
      </c>
      <c r="D55" s="69" t="s">
        <v>293</v>
      </c>
      <c r="E55" s="69"/>
      <c r="F55" s="70">
        <f>F56</f>
        <v>100</v>
      </c>
      <c r="G55" s="70">
        <f>G56</f>
        <v>0</v>
      </c>
      <c r="H55" s="64">
        <f t="shared" si="0"/>
        <v>0</v>
      </c>
    </row>
    <row r="56" spans="1:8" ht="15.75">
      <c r="A56" s="77" t="s">
        <v>270</v>
      </c>
      <c r="B56" s="69" t="s">
        <v>255</v>
      </c>
      <c r="C56" s="69" t="s">
        <v>291</v>
      </c>
      <c r="D56" s="69" t="s">
        <v>293</v>
      </c>
      <c r="E56" s="69" t="s">
        <v>271</v>
      </c>
      <c r="F56" s="70">
        <v>100</v>
      </c>
      <c r="G56" s="70">
        <v>0</v>
      </c>
      <c r="H56" s="64">
        <f t="shared" si="0"/>
        <v>0</v>
      </c>
    </row>
    <row r="57" spans="1:8" ht="15.75">
      <c r="A57" s="65" t="s">
        <v>149</v>
      </c>
      <c r="B57" s="66" t="s">
        <v>255</v>
      </c>
      <c r="C57" s="66" t="s">
        <v>294</v>
      </c>
      <c r="D57" s="66"/>
      <c r="E57" s="66"/>
      <c r="F57" s="67">
        <f>F58+F65</f>
        <v>955.341</v>
      </c>
      <c r="G57" s="67">
        <f>G58+G65</f>
        <v>803.21</v>
      </c>
      <c r="H57" s="64">
        <f t="shared" si="0"/>
        <v>84.07573840126196</v>
      </c>
    </row>
    <row r="58" spans="1:8" ht="78.75">
      <c r="A58" s="68" t="s">
        <v>258</v>
      </c>
      <c r="B58" s="69" t="s">
        <v>255</v>
      </c>
      <c r="C58" s="69" t="s">
        <v>294</v>
      </c>
      <c r="D58" s="69" t="s">
        <v>259</v>
      </c>
      <c r="E58" s="66"/>
      <c r="F58" s="70">
        <f>F61+F59+F63</f>
        <v>387.707</v>
      </c>
      <c r="G58" s="70">
        <f>G61+G59+G63</f>
        <v>257.07300000000004</v>
      </c>
      <c r="H58" s="64">
        <f t="shared" si="0"/>
        <v>66.30599911789058</v>
      </c>
    </row>
    <row r="59" spans="1:8" ht="15.75">
      <c r="A59" s="79" t="s">
        <v>295</v>
      </c>
      <c r="B59" s="80" t="s">
        <v>255</v>
      </c>
      <c r="C59" s="80" t="s">
        <v>294</v>
      </c>
      <c r="D59" s="80" t="s">
        <v>296</v>
      </c>
      <c r="E59" s="80"/>
      <c r="F59" s="81">
        <f>F60</f>
        <v>278.207</v>
      </c>
      <c r="G59" s="81">
        <f>G60</f>
        <v>153.799</v>
      </c>
      <c r="H59" s="64">
        <f t="shared" si="0"/>
        <v>55.282217916874856</v>
      </c>
    </row>
    <row r="60" spans="1:8" ht="31.5">
      <c r="A60" s="68" t="s">
        <v>268</v>
      </c>
      <c r="B60" s="69" t="s">
        <v>255</v>
      </c>
      <c r="C60" s="69" t="s">
        <v>294</v>
      </c>
      <c r="D60" s="69" t="s">
        <v>296</v>
      </c>
      <c r="E60" s="69" t="s">
        <v>269</v>
      </c>
      <c r="F60" s="70">
        <v>278.207</v>
      </c>
      <c r="G60" s="70">
        <v>153.799</v>
      </c>
      <c r="H60" s="64">
        <f t="shared" si="0"/>
        <v>55.282217916874856</v>
      </c>
    </row>
    <row r="61" spans="1:8" ht="47.25">
      <c r="A61" s="82" t="s">
        <v>297</v>
      </c>
      <c r="B61" s="80" t="s">
        <v>255</v>
      </c>
      <c r="C61" s="80" t="s">
        <v>294</v>
      </c>
      <c r="D61" s="80" t="s">
        <v>298</v>
      </c>
      <c r="E61" s="80"/>
      <c r="F61" s="81">
        <f>F62</f>
        <v>109.2</v>
      </c>
      <c r="G61" s="81">
        <f>G62</f>
        <v>102.974</v>
      </c>
      <c r="H61" s="64">
        <f t="shared" si="0"/>
        <v>94.29853479853479</v>
      </c>
    </row>
    <row r="62" spans="1:8" ht="31.5">
      <c r="A62" s="71" t="s">
        <v>268</v>
      </c>
      <c r="B62" s="69" t="s">
        <v>255</v>
      </c>
      <c r="C62" s="69" t="s">
        <v>294</v>
      </c>
      <c r="D62" s="69" t="s">
        <v>298</v>
      </c>
      <c r="E62" s="69" t="s">
        <v>269</v>
      </c>
      <c r="F62" s="70">
        <v>109.2</v>
      </c>
      <c r="G62" s="70">
        <v>102.974</v>
      </c>
      <c r="H62" s="64">
        <f t="shared" si="0"/>
        <v>94.29853479853479</v>
      </c>
    </row>
    <row r="63" spans="1:8" ht="15.75">
      <c r="A63" s="68" t="s">
        <v>289</v>
      </c>
      <c r="B63" s="69" t="s">
        <v>255</v>
      </c>
      <c r="C63" s="69" t="s">
        <v>294</v>
      </c>
      <c r="D63" s="69" t="s">
        <v>299</v>
      </c>
      <c r="E63" s="69"/>
      <c r="F63" s="70">
        <f>F64</f>
        <v>0.3</v>
      </c>
      <c r="G63" s="70">
        <f>G64</f>
        <v>0.3</v>
      </c>
      <c r="H63" s="64">
        <f t="shared" si="0"/>
        <v>100</v>
      </c>
    </row>
    <row r="64" spans="1:8" ht="31.5">
      <c r="A64" s="71" t="s">
        <v>268</v>
      </c>
      <c r="B64" s="69" t="s">
        <v>255</v>
      </c>
      <c r="C64" s="69" t="s">
        <v>294</v>
      </c>
      <c r="D64" s="69" t="s">
        <v>299</v>
      </c>
      <c r="E64" s="69" t="s">
        <v>269</v>
      </c>
      <c r="F64" s="70">
        <v>0.3</v>
      </c>
      <c r="G64" s="70">
        <v>0.3</v>
      </c>
      <c r="H64" s="64">
        <f t="shared" si="0"/>
        <v>100</v>
      </c>
    </row>
    <row r="65" spans="1:8" ht="31.5">
      <c r="A65" s="77" t="s">
        <v>284</v>
      </c>
      <c r="B65" s="69" t="s">
        <v>255</v>
      </c>
      <c r="C65" s="69" t="s">
        <v>294</v>
      </c>
      <c r="D65" s="69" t="s">
        <v>285</v>
      </c>
      <c r="E65" s="69"/>
      <c r="F65" s="70">
        <f>F66+F73+F75+F70+F68</f>
        <v>567.634</v>
      </c>
      <c r="G65" s="70">
        <f>G66+G73+G75+G70+G68</f>
        <v>546.137</v>
      </c>
      <c r="H65" s="64">
        <f t="shared" si="0"/>
        <v>96.2128766071095</v>
      </c>
    </row>
    <row r="66" spans="1:8" ht="31.5">
      <c r="A66" s="68" t="s">
        <v>300</v>
      </c>
      <c r="B66" s="69" t="s">
        <v>255</v>
      </c>
      <c r="C66" s="69" t="s">
        <v>294</v>
      </c>
      <c r="D66" s="69" t="s">
        <v>301</v>
      </c>
      <c r="E66" s="69"/>
      <c r="F66" s="70">
        <f>F67</f>
        <v>90</v>
      </c>
      <c r="G66" s="70">
        <f>G67</f>
        <v>69.685</v>
      </c>
      <c r="H66" s="64">
        <f t="shared" si="0"/>
        <v>77.42777777777778</v>
      </c>
    </row>
    <row r="67" spans="1:8" ht="31.5">
      <c r="A67" s="71" t="s">
        <v>268</v>
      </c>
      <c r="B67" s="69" t="s">
        <v>255</v>
      </c>
      <c r="C67" s="69" t="s">
        <v>294</v>
      </c>
      <c r="D67" s="69" t="s">
        <v>301</v>
      </c>
      <c r="E67" s="69" t="s">
        <v>269</v>
      </c>
      <c r="F67" s="70">
        <v>90</v>
      </c>
      <c r="G67" s="70">
        <v>69.685</v>
      </c>
      <c r="H67" s="64">
        <f t="shared" si="0"/>
        <v>77.42777777777778</v>
      </c>
    </row>
    <row r="68" spans="1:8" ht="15.75">
      <c r="A68" s="82" t="s">
        <v>295</v>
      </c>
      <c r="B68" s="80" t="s">
        <v>255</v>
      </c>
      <c r="C68" s="80" t="s">
        <v>294</v>
      </c>
      <c r="D68" s="80" t="s">
        <v>302</v>
      </c>
      <c r="E68" s="69"/>
      <c r="F68" s="70">
        <f>F69</f>
        <v>131.6</v>
      </c>
      <c r="G68" s="70">
        <f>G69</f>
        <v>131.6</v>
      </c>
      <c r="H68" s="64">
        <f t="shared" si="0"/>
        <v>100</v>
      </c>
    </row>
    <row r="69" spans="1:8" ht="15.75">
      <c r="A69" s="68" t="s">
        <v>270</v>
      </c>
      <c r="B69" s="80" t="s">
        <v>255</v>
      </c>
      <c r="C69" s="80" t="s">
        <v>294</v>
      </c>
      <c r="D69" s="80" t="s">
        <v>302</v>
      </c>
      <c r="E69" s="69" t="s">
        <v>271</v>
      </c>
      <c r="F69" s="70">
        <v>131.6</v>
      </c>
      <c r="G69" s="70">
        <v>131.6</v>
      </c>
      <c r="H69" s="64">
        <f t="shared" si="0"/>
        <v>100</v>
      </c>
    </row>
    <row r="70" spans="1:8" ht="15.75">
      <c r="A70" s="68" t="s">
        <v>303</v>
      </c>
      <c r="B70" s="69" t="s">
        <v>255</v>
      </c>
      <c r="C70" s="69" t="s">
        <v>294</v>
      </c>
      <c r="D70" s="69" t="s">
        <v>304</v>
      </c>
      <c r="E70" s="69"/>
      <c r="F70" s="70">
        <f>F71+F72</f>
        <v>326.034</v>
      </c>
      <c r="G70" s="70">
        <f>G71+G72</f>
        <v>326.034</v>
      </c>
      <c r="H70" s="64">
        <f t="shared" si="0"/>
        <v>100</v>
      </c>
    </row>
    <row r="71" spans="1:8" ht="31.5">
      <c r="A71" s="68" t="s">
        <v>268</v>
      </c>
      <c r="B71" s="69" t="s">
        <v>255</v>
      </c>
      <c r="C71" s="69" t="s">
        <v>294</v>
      </c>
      <c r="D71" s="69" t="s">
        <v>304</v>
      </c>
      <c r="E71" s="69" t="s">
        <v>269</v>
      </c>
      <c r="F71" s="70">
        <v>259.957</v>
      </c>
      <c r="G71" s="70">
        <v>259.957</v>
      </c>
      <c r="H71" s="64">
        <f t="shared" si="0"/>
        <v>100</v>
      </c>
    </row>
    <row r="72" spans="1:8" ht="15.75">
      <c r="A72" s="68" t="s">
        <v>270</v>
      </c>
      <c r="B72" s="69" t="s">
        <v>255</v>
      </c>
      <c r="C72" s="69" t="s">
        <v>294</v>
      </c>
      <c r="D72" s="69" t="s">
        <v>304</v>
      </c>
      <c r="E72" s="69" t="s">
        <v>271</v>
      </c>
      <c r="F72" s="70">
        <v>66.077</v>
      </c>
      <c r="G72" s="70">
        <v>66.077</v>
      </c>
      <c r="H72" s="64">
        <f t="shared" si="0"/>
        <v>100</v>
      </c>
    </row>
    <row r="73" spans="1:8" ht="15.75">
      <c r="A73" s="68" t="s">
        <v>305</v>
      </c>
      <c r="B73" s="69" t="s">
        <v>255</v>
      </c>
      <c r="C73" s="69" t="s">
        <v>294</v>
      </c>
      <c r="D73" s="69" t="s">
        <v>306</v>
      </c>
      <c r="E73" s="69"/>
      <c r="F73" s="70">
        <f>F74</f>
        <v>19.7</v>
      </c>
      <c r="G73" s="70">
        <f>G74</f>
        <v>18.818</v>
      </c>
      <c r="H73" s="64">
        <f t="shared" si="0"/>
        <v>95.52284263959392</v>
      </c>
    </row>
    <row r="74" spans="1:8" ht="15.75">
      <c r="A74" s="68" t="s">
        <v>270</v>
      </c>
      <c r="B74" s="69" t="s">
        <v>255</v>
      </c>
      <c r="C74" s="69" t="s">
        <v>294</v>
      </c>
      <c r="D74" s="69" t="s">
        <v>306</v>
      </c>
      <c r="E74" s="69" t="s">
        <v>271</v>
      </c>
      <c r="F74" s="70">
        <v>19.7</v>
      </c>
      <c r="G74" s="70">
        <v>18.818</v>
      </c>
      <c r="H74" s="64">
        <f t="shared" si="0"/>
        <v>95.52284263959392</v>
      </c>
    </row>
    <row r="75" spans="1:8" ht="31.5">
      <c r="A75" s="68" t="s">
        <v>272</v>
      </c>
      <c r="B75" s="69" t="s">
        <v>255</v>
      </c>
      <c r="C75" s="69" t="s">
        <v>294</v>
      </c>
      <c r="D75" s="69" t="s">
        <v>307</v>
      </c>
      <c r="E75" s="69"/>
      <c r="F75" s="70">
        <f>F76</f>
        <v>0.3</v>
      </c>
      <c r="G75" s="70">
        <f>G76</f>
        <v>0</v>
      </c>
      <c r="H75" s="64">
        <f t="shared" si="0"/>
        <v>0</v>
      </c>
    </row>
    <row r="76" spans="1:8" ht="15.75">
      <c r="A76" s="68" t="s">
        <v>270</v>
      </c>
      <c r="B76" s="69" t="s">
        <v>255</v>
      </c>
      <c r="C76" s="69" t="s">
        <v>294</v>
      </c>
      <c r="D76" s="69" t="s">
        <v>307</v>
      </c>
      <c r="E76" s="69" t="s">
        <v>271</v>
      </c>
      <c r="F76" s="70">
        <v>0.3</v>
      </c>
      <c r="G76" s="70">
        <v>0</v>
      </c>
      <c r="H76" s="64">
        <f t="shared" si="0"/>
        <v>0</v>
      </c>
    </row>
    <row r="77" spans="1:8" ht="15.75">
      <c r="A77" s="83" t="s">
        <v>308</v>
      </c>
      <c r="B77" s="63" t="s">
        <v>257</v>
      </c>
      <c r="C77" s="63"/>
      <c r="D77" s="63"/>
      <c r="E77" s="63"/>
      <c r="F77" s="64">
        <f aca="true" t="shared" si="1" ref="F77:G79">F78</f>
        <v>488.40000000000003</v>
      </c>
      <c r="G77" s="64">
        <f t="shared" si="1"/>
        <v>488.40000000000003</v>
      </c>
      <c r="H77" s="64">
        <f t="shared" si="0"/>
        <v>100</v>
      </c>
    </row>
    <row r="78" spans="1:8" ht="15.75">
      <c r="A78" s="65" t="s">
        <v>309</v>
      </c>
      <c r="B78" s="66" t="s">
        <v>257</v>
      </c>
      <c r="C78" s="66" t="s">
        <v>310</v>
      </c>
      <c r="D78" s="66"/>
      <c r="E78" s="66"/>
      <c r="F78" s="67">
        <f t="shared" si="1"/>
        <v>488.40000000000003</v>
      </c>
      <c r="G78" s="67">
        <f t="shared" si="1"/>
        <v>488.40000000000003</v>
      </c>
      <c r="H78" s="64">
        <f t="shared" si="0"/>
        <v>100</v>
      </c>
    </row>
    <row r="79" spans="1:8" ht="31.5">
      <c r="A79" s="77" t="s">
        <v>284</v>
      </c>
      <c r="B79" s="69" t="s">
        <v>257</v>
      </c>
      <c r="C79" s="69" t="s">
        <v>310</v>
      </c>
      <c r="D79" s="69" t="s">
        <v>285</v>
      </c>
      <c r="E79" s="69"/>
      <c r="F79" s="70">
        <f t="shared" si="1"/>
        <v>488.40000000000003</v>
      </c>
      <c r="G79" s="70">
        <f t="shared" si="1"/>
        <v>488.40000000000003</v>
      </c>
      <c r="H79" s="64">
        <f t="shared" si="0"/>
        <v>100</v>
      </c>
    </row>
    <row r="80" spans="1:8" ht="31.5">
      <c r="A80" s="84" t="s">
        <v>311</v>
      </c>
      <c r="B80" s="69" t="s">
        <v>257</v>
      </c>
      <c r="C80" s="69" t="s">
        <v>310</v>
      </c>
      <c r="D80" s="69" t="s">
        <v>312</v>
      </c>
      <c r="E80" s="69"/>
      <c r="F80" s="70">
        <f>SUM(F81:F82)</f>
        <v>488.40000000000003</v>
      </c>
      <c r="G80" s="70">
        <f>SUM(G81:G82)</f>
        <v>488.40000000000003</v>
      </c>
      <c r="H80" s="64">
        <f t="shared" si="0"/>
        <v>100</v>
      </c>
    </row>
    <row r="81" spans="1:8" ht="78.75">
      <c r="A81" s="68" t="s">
        <v>262</v>
      </c>
      <c r="B81" s="69" t="s">
        <v>257</v>
      </c>
      <c r="C81" s="69" t="s">
        <v>310</v>
      </c>
      <c r="D81" s="69" t="s">
        <v>312</v>
      </c>
      <c r="E81" s="69" t="s">
        <v>263</v>
      </c>
      <c r="F81" s="70">
        <v>484.033</v>
      </c>
      <c r="G81" s="70">
        <v>484.033</v>
      </c>
      <c r="H81" s="64">
        <f t="shared" si="0"/>
        <v>100</v>
      </c>
    </row>
    <row r="82" spans="1:8" ht="31.5">
      <c r="A82" s="85" t="s">
        <v>268</v>
      </c>
      <c r="B82" s="69" t="s">
        <v>257</v>
      </c>
      <c r="C82" s="69" t="s">
        <v>310</v>
      </c>
      <c r="D82" s="69" t="s">
        <v>312</v>
      </c>
      <c r="E82" s="69" t="s">
        <v>269</v>
      </c>
      <c r="F82" s="70">
        <v>4.367</v>
      </c>
      <c r="G82" s="70">
        <v>4.367</v>
      </c>
      <c r="H82" s="64">
        <f t="shared" si="0"/>
        <v>100</v>
      </c>
    </row>
    <row r="83" spans="1:8" ht="31.5">
      <c r="A83" s="83" t="s">
        <v>156</v>
      </c>
      <c r="B83" s="63" t="s">
        <v>310</v>
      </c>
      <c r="C83" s="63"/>
      <c r="D83" s="63"/>
      <c r="E83" s="63"/>
      <c r="F83" s="64">
        <f>F84</f>
        <v>50</v>
      </c>
      <c r="G83" s="64">
        <f>G84</f>
        <v>0</v>
      </c>
      <c r="H83" s="64">
        <f t="shared" si="0"/>
        <v>0</v>
      </c>
    </row>
    <row r="84" spans="1:8" ht="47.25">
      <c r="A84" s="65" t="s">
        <v>158</v>
      </c>
      <c r="B84" s="66" t="s">
        <v>310</v>
      </c>
      <c r="C84" s="66" t="s">
        <v>313</v>
      </c>
      <c r="D84" s="86"/>
      <c r="E84" s="86"/>
      <c r="F84" s="67">
        <f>F85</f>
        <v>50</v>
      </c>
      <c r="G84" s="67">
        <f>G85</f>
        <v>0</v>
      </c>
      <c r="H84" s="64">
        <f t="shared" si="0"/>
        <v>0</v>
      </c>
    </row>
    <row r="85" spans="1:8" ht="78.75">
      <c r="A85" s="68" t="s">
        <v>258</v>
      </c>
      <c r="B85" s="69" t="s">
        <v>310</v>
      </c>
      <c r="C85" s="69" t="s">
        <v>313</v>
      </c>
      <c r="D85" s="69" t="s">
        <v>259</v>
      </c>
      <c r="E85" s="63"/>
      <c r="F85" s="70">
        <f>F87</f>
        <v>50</v>
      </c>
      <c r="G85" s="70">
        <f>G87</f>
        <v>0</v>
      </c>
      <c r="H85" s="64">
        <f t="shared" si="0"/>
        <v>0</v>
      </c>
    </row>
    <row r="86" spans="1:8" ht="15.75">
      <c r="A86" s="68" t="s">
        <v>314</v>
      </c>
      <c r="B86" s="69" t="s">
        <v>310</v>
      </c>
      <c r="C86" s="69" t="s">
        <v>313</v>
      </c>
      <c r="D86" s="69" t="s">
        <v>315</v>
      </c>
      <c r="E86" s="69"/>
      <c r="F86" s="70">
        <f>F87</f>
        <v>50</v>
      </c>
      <c r="G86" s="70">
        <f>G87</f>
        <v>0</v>
      </c>
      <c r="H86" s="64">
        <f aca="true" t="shared" si="2" ref="H86:H149">G86/F86*100</f>
        <v>0</v>
      </c>
    </row>
    <row r="87" spans="1:8" ht="31.5">
      <c r="A87" s="71" t="s">
        <v>268</v>
      </c>
      <c r="B87" s="69" t="s">
        <v>310</v>
      </c>
      <c r="C87" s="69" t="s">
        <v>313</v>
      </c>
      <c r="D87" s="69" t="s">
        <v>315</v>
      </c>
      <c r="E87" s="69" t="s">
        <v>269</v>
      </c>
      <c r="F87" s="70">
        <v>50</v>
      </c>
      <c r="G87" s="70">
        <v>0</v>
      </c>
      <c r="H87" s="64">
        <f t="shared" si="2"/>
        <v>0</v>
      </c>
    </row>
    <row r="88" spans="1:8" ht="15.75">
      <c r="A88" s="83" t="s">
        <v>160</v>
      </c>
      <c r="B88" s="63" t="s">
        <v>265</v>
      </c>
      <c r="C88" s="63"/>
      <c r="D88" s="63"/>
      <c r="E88" s="87"/>
      <c r="F88" s="64">
        <f>F89+F95</f>
        <v>5779.745999999999</v>
      </c>
      <c r="G88" s="64">
        <f>G89+G95</f>
        <v>3070.856</v>
      </c>
      <c r="H88" s="64">
        <f t="shared" si="2"/>
        <v>53.13133137684598</v>
      </c>
    </row>
    <row r="89" spans="1:8" ht="15.75">
      <c r="A89" s="65" t="s">
        <v>164</v>
      </c>
      <c r="B89" s="66" t="s">
        <v>265</v>
      </c>
      <c r="C89" s="66" t="s">
        <v>313</v>
      </c>
      <c r="D89" s="66"/>
      <c r="E89" s="66"/>
      <c r="F89" s="67">
        <f>F90</f>
        <v>5479.846</v>
      </c>
      <c r="G89" s="67">
        <f>G90</f>
        <v>2770.956</v>
      </c>
      <c r="H89" s="64">
        <f t="shared" si="2"/>
        <v>50.56631153503219</v>
      </c>
    </row>
    <row r="90" spans="1:8" ht="78.75">
      <c r="A90" s="68" t="s">
        <v>258</v>
      </c>
      <c r="B90" s="69" t="s">
        <v>265</v>
      </c>
      <c r="C90" s="69" t="s">
        <v>313</v>
      </c>
      <c r="D90" s="69" t="s">
        <v>259</v>
      </c>
      <c r="E90" s="69"/>
      <c r="F90" s="70">
        <f>F91+F93</f>
        <v>5479.846</v>
      </c>
      <c r="G90" s="70">
        <v>2770.956</v>
      </c>
      <c r="H90" s="64">
        <f t="shared" si="2"/>
        <v>50.56631153503219</v>
      </c>
    </row>
    <row r="91" spans="1:8" ht="31.5">
      <c r="A91" s="88" t="s">
        <v>316</v>
      </c>
      <c r="B91" s="69" t="s">
        <v>265</v>
      </c>
      <c r="C91" s="69" t="s">
        <v>313</v>
      </c>
      <c r="D91" s="69" t="s">
        <v>317</v>
      </c>
      <c r="E91" s="69"/>
      <c r="F91" s="70">
        <f>F92</f>
        <v>4849.846</v>
      </c>
      <c r="G91" s="70">
        <f>G92</f>
        <v>2770.956</v>
      </c>
      <c r="H91" s="64">
        <f t="shared" si="2"/>
        <v>57.134927583267604</v>
      </c>
    </row>
    <row r="92" spans="1:8" ht="31.5">
      <c r="A92" s="71" t="s">
        <v>268</v>
      </c>
      <c r="B92" s="69" t="s">
        <v>265</v>
      </c>
      <c r="C92" s="69" t="s">
        <v>313</v>
      </c>
      <c r="D92" s="69" t="s">
        <v>317</v>
      </c>
      <c r="E92" s="69" t="s">
        <v>269</v>
      </c>
      <c r="F92" s="70">
        <v>4849.846</v>
      </c>
      <c r="G92" s="70">
        <v>2770.956</v>
      </c>
      <c r="H92" s="64">
        <f t="shared" si="2"/>
        <v>57.134927583267604</v>
      </c>
    </row>
    <row r="93" spans="1:8" ht="31.5">
      <c r="A93" s="68" t="s">
        <v>272</v>
      </c>
      <c r="B93" s="69" t="s">
        <v>265</v>
      </c>
      <c r="C93" s="69" t="s">
        <v>313</v>
      </c>
      <c r="D93" s="69" t="s">
        <v>273</v>
      </c>
      <c r="E93" s="69"/>
      <c r="F93" s="70">
        <f>F94</f>
        <v>630</v>
      </c>
      <c r="G93" s="70">
        <f>G94</f>
        <v>196.362</v>
      </c>
      <c r="H93" s="64">
        <f t="shared" si="2"/>
        <v>31.16857142857143</v>
      </c>
    </row>
    <row r="94" spans="1:8" ht="15.75">
      <c r="A94" s="68" t="s">
        <v>270</v>
      </c>
      <c r="B94" s="69" t="s">
        <v>265</v>
      </c>
      <c r="C94" s="69" t="s">
        <v>313</v>
      </c>
      <c r="D94" s="69" t="s">
        <v>273</v>
      </c>
      <c r="E94" s="69" t="s">
        <v>271</v>
      </c>
      <c r="F94" s="70">
        <v>630</v>
      </c>
      <c r="G94" s="70">
        <v>196.362</v>
      </c>
      <c r="H94" s="64">
        <f t="shared" si="2"/>
        <v>31.16857142857143</v>
      </c>
    </row>
    <row r="95" spans="1:8" ht="15.75">
      <c r="A95" s="68" t="s">
        <v>162</v>
      </c>
      <c r="B95" s="69" t="s">
        <v>265</v>
      </c>
      <c r="C95" s="69" t="s">
        <v>318</v>
      </c>
      <c r="D95" s="69"/>
      <c r="E95" s="69"/>
      <c r="F95" s="70">
        <f>F98</f>
        <v>299.9</v>
      </c>
      <c r="G95" s="70">
        <f>G98</f>
        <v>299.9</v>
      </c>
      <c r="H95" s="64">
        <f t="shared" si="2"/>
        <v>100</v>
      </c>
    </row>
    <row r="96" spans="1:8" ht="31.5">
      <c r="A96" s="68" t="s">
        <v>284</v>
      </c>
      <c r="B96" s="69" t="s">
        <v>265</v>
      </c>
      <c r="C96" s="69" t="s">
        <v>318</v>
      </c>
      <c r="D96" s="69" t="s">
        <v>285</v>
      </c>
      <c r="E96" s="69"/>
      <c r="F96" s="70">
        <f>F98</f>
        <v>299.9</v>
      </c>
      <c r="G96" s="70">
        <f>G98</f>
        <v>299.9</v>
      </c>
      <c r="H96" s="64">
        <f t="shared" si="2"/>
        <v>100</v>
      </c>
    </row>
    <row r="97" spans="1:8" ht="31.5">
      <c r="A97" s="68" t="s">
        <v>319</v>
      </c>
      <c r="B97" s="69" t="s">
        <v>265</v>
      </c>
      <c r="C97" s="69" t="s">
        <v>318</v>
      </c>
      <c r="D97" s="69" t="s">
        <v>320</v>
      </c>
      <c r="E97" s="69"/>
      <c r="F97" s="70">
        <f>F98</f>
        <v>299.9</v>
      </c>
      <c r="G97" s="70">
        <f>G98</f>
        <v>299.9</v>
      </c>
      <c r="H97" s="64">
        <f t="shared" si="2"/>
        <v>100</v>
      </c>
    </row>
    <row r="98" spans="1:8" ht="31.5">
      <c r="A98" s="68" t="s">
        <v>321</v>
      </c>
      <c r="B98" s="69" t="s">
        <v>265</v>
      </c>
      <c r="C98" s="69" t="s">
        <v>318</v>
      </c>
      <c r="D98" s="69" t="s">
        <v>320</v>
      </c>
      <c r="E98" s="69" t="s">
        <v>269</v>
      </c>
      <c r="F98" s="70">
        <v>299.9</v>
      </c>
      <c r="G98" s="70">
        <v>299.9</v>
      </c>
      <c r="H98" s="64">
        <f t="shared" si="2"/>
        <v>100</v>
      </c>
    </row>
    <row r="99" spans="1:8" ht="15.75">
      <c r="A99" s="83" t="s">
        <v>166</v>
      </c>
      <c r="B99" s="63" t="s">
        <v>322</v>
      </c>
      <c r="C99" s="89"/>
      <c r="D99" s="89"/>
      <c r="E99" s="89"/>
      <c r="F99" s="64">
        <f>F100+F107+F122</f>
        <v>51294.22</v>
      </c>
      <c r="G99" s="64">
        <f>G100+G107+G122</f>
        <v>44519.85799999999</v>
      </c>
      <c r="H99" s="64">
        <f t="shared" si="2"/>
        <v>86.79312795866667</v>
      </c>
    </row>
    <row r="100" spans="1:8" ht="15.75">
      <c r="A100" s="65" t="s">
        <v>168</v>
      </c>
      <c r="B100" s="66" t="s">
        <v>322</v>
      </c>
      <c r="C100" s="66" t="s">
        <v>255</v>
      </c>
      <c r="D100" s="66"/>
      <c r="E100" s="66"/>
      <c r="F100" s="67">
        <f>F101+F104</f>
        <v>786.04</v>
      </c>
      <c r="G100" s="67">
        <f>G101+G104</f>
        <v>507.94100000000003</v>
      </c>
      <c r="H100" s="64">
        <f t="shared" si="2"/>
        <v>64.62024833341815</v>
      </c>
    </row>
    <row r="101" spans="1:8" ht="78.75">
      <c r="A101" s="68" t="s">
        <v>258</v>
      </c>
      <c r="B101" s="69" t="s">
        <v>322</v>
      </c>
      <c r="C101" s="69" t="s">
        <v>255</v>
      </c>
      <c r="D101" s="69" t="s">
        <v>259</v>
      </c>
      <c r="E101" s="69"/>
      <c r="F101" s="70">
        <f>F102</f>
        <v>486.04</v>
      </c>
      <c r="G101" s="70">
        <f>G102</f>
        <v>261.034</v>
      </c>
      <c r="H101" s="64">
        <f t="shared" si="2"/>
        <v>53.7062793185746</v>
      </c>
    </row>
    <row r="102" spans="1:8" ht="15.75">
      <c r="A102" s="68" t="s">
        <v>323</v>
      </c>
      <c r="B102" s="69" t="s">
        <v>322</v>
      </c>
      <c r="C102" s="69" t="s">
        <v>255</v>
      </c>
      <c r="D102" s="69" t="s">
        <v>324</v>
      </c>
      <c r="E102" s="69"/>
      <c r="F102" s="70">
        <f>F103</f>
        <v>486.04</v>
      </c>
      <c r="G102" s="70">
        <f>G103</f>
        <v>261.034</v>
      </c>
      <c r="H102" s="64">
        <f t="shared" si="2"/>
        <v>53.7062793185746</v>
      </c>
    </row>
    <row r="103" spans="1:8" ht="31.5">
      <c r="A103" s="71" t="s">
        <v>268</v>
      </c>
      <c r="B103" s="69" t="s">
        <v>322</v>
      </c>
      <c r="C103" s="69" t="s">
        <v>255</v>
      </c>
      <c r="D103" s="69" t="s">
        <v>324</v>
      </c>
      <c r="E103" s="69" t="s">
        <v>269</v>
      </c>
      <c r="F103" s="70">
        <v>486.04</v>
      </c>
      <c r="G103" s="70">
        <v>261.034</v>
      </c>
      <c r="H103" s="64">
        <f t="shared" si="2"/>
        <v>53.7062793185746</v>
      </c>
    </row>
    <row r="104" spans="1:8" ht="31.5">
      <c r="A104" s="77" t="s">
        <v>284</v>
      </c>
      <c r="B104" s="69" t="s">
        <v>322</v>
      </c>
      <c r="C104" s="69" t="s">
        <v>255</v>
      </c>
      <c r="D104" s="69" t="s">
        <v>285</v>
      </c>
      <c r="E104" s="69"/>
      <c r="F104" s="70">
        <f>F106</f>
        <v>300</v>
      </c>
      <c r="G104" s="70">
        <f>G106</f>
        <v>246.907</v>
      </c>
      <c r="H104" s="64">
        <f t="shared" si="2"/>
        <v>82.30233333333334</v>
      </c>
    </row>
    <row r="105" spans="1:8" ht="31.5">
      <c r="A105" s="68" t="s">
        <v>325</v>
      </c>
      <c r="B105" s="69" t="s">
        <v>322</v>
      </c>
      <c r="C105" s="69" t="s">
        <v>255</v>
      </c>
      <c r="D105" s="69" t="s">
        <v>326</v>
      </c>
      <c r="E105" s="69"/>
      <c r="F105" s="70">
        <f>F106</f>
        <v>300</v>
      </c>
      <c r="G105" s="70">
        <f>G106</f>
        <v>246.907</v>
      </c>
      <c r="H105" s="64">
        <f t="shared" si="2"/>
        <v>82.30233333333334</v>
      </c>
    </row>
    <row r="106" spans="1:8" ht="31.5">
      <c r="A106" s="71" t="s">
        <v>268</v>
      </c>
      <c r="B106" s="69" t="s">
        <v>322</v>
      </c>
      <c r="C106" s="69" t="s">
        <v>255</v>
      </c>
      <c r="D106" s="69" t="s">
        <v>326</v>
      </c>
      <c r="E106" s="69" t="s">
        <v>269</v>
      </c>
      <c r="F106" s="70">
        <v>300</v>
      </c>
      <c r="G106" s="70">
        <v>246.907</v>
      </c>
      <c r="H106" s="64">
        <f t="shared" si="2"/>
        <v>82.30233333333334</v>
      </c>
    </row>
    <row r="107" spans="1:8" ht="15.75">
      <c r="A107" s="65" t="s">
        <v>170</v>
      </c>
      <c r="B107" s="66" t="s">
        <v>322</v>
      </c>
      <c r="C107" s="66" t="s">
        <v>257</v>
      </c>
      <c r="D107" s="66"/>
      <c r="E107" s="66"/>
      <c r="F107" s="67">
        <f>F108+F119</f>
        <v>32632.96</v>
      </c>
      <c r="G107" s="67">
        <f>G108+G119</f>
        <v>27640.884</v>
      </c>
      <c r="H107" s="64">
        <f t="shared" si="2"/>
        <v>84.70235001667025</v>
      </c>
    </row>
    <row r="108" spans="1:8" ht="78.75">
      <c r="A108" s="68" t="s">
        <v>258</v>
      </c>
      <c r="B108" s="69" t="s">
        <v>322</v>
      </c>
      <c r="C108" s="69" t="s">
        <v>257</v>
      </c>
      <c r="D108" s="69" t="s">
        <v>259</v>
      </c>
      <c r="E108" s="66"/>
      <c r="F108" s="67">
        <f>F109+F115+F117+F114+F111</f>
        <v>27901.559999999998</v>
      </c>
      <c r="G108" s="67">
        <f>G109+G115+G117+G114+G111</f>
        <v>22909.542999999998</v>
      </c>
      <c r="H108" s="64">
        <f t="shared" si="2"/>
        <v>82.10846633664927</v>
      </c>
    </row>
    <row r="109" spans="1:8" ht="15.75">
      <c r="A109" s="68" t="s">
        <v>327</v>
      </c>
      <c r="B109" s="69" t="s">
        <v>322</v>
      </c>
      <c r="C109" s="69" t="s">
        <v>257</v>
      </c>
      <c r="D109" s="69" t="s">
        <v>328</v>
      </c>
      <c r="E109" s="69"/>
      <c r="F109" s="70">
        <f>F110</f>
        <v>5236.069</v>
      </c>
      <c r="G109" s="70">
        <f>G110</f>
        <v>4700.256</v>
      </c>
      <c r="H109" s="64">
        <f t="shared" si="2"/>
        <v>89.76688427902688</v>
      </c>
    </row>
    <row r="110" spans="1:8" ht="31.5">
      <c r="A110" s="68" t="s">
        <v>268</v>
      </c>
      <c r="B110" s="69" t="s">
        <v>322</v>
      </c>
      <c r="C110" s="69" t="s">
        <v>257</v>
      </c>
      <c r="D110" s="69" t="s">
        <v>328</v>
      </c>
      <c r="E110" s="69" t="s">
        <v>269</v>
      </c>
      <c r="F110" s="70">
        <v>5236.069</v>
      </c>
      <c r="G110" s="70">
        <v>4700.256</v>
      </c>
      <c r="H110" s="64">
        <f t="shared" si="2"/>
        <v>89.76688427902688</v>
      </c>
    </row>
    <row r="111" spans="1:8" ht="78.75">
      <c r="A111" s="76" t="s">
        <v>246</v>
      </c>
      <c r="B111" s="74" t="s">
        <v>322</v>
      </c>
      <c r="C111" s="74" t="s">
        <v>257</v>
      </c>
      <c r="D111" s="74" t="s">
        <v>247</v>
      </c>
      <c r="E111" s="74"/>
      <c r="F111" s="75">
        <f>F112</f>
        <v>9794.528</v>
      </c>
      <c r="G111" s="75">
        <f>G112</f>
        <v>7544.528</v>
      </c>
      <c r="H111" s="64">
        <f t="shared" si="2"/>
        <v>77.02798950597722</v>
      </c>
    </row>
    <row r="112" spans="1:8" ht="31.5">
      <c r="A112" s="73" t="s">
        <v>329</v>
      </c>
      <c r="B112" s="74" t="s">
        <v>322</v>
      </c>
      <c r="C112" s="74" t="s">
        <v>257</v>
      </c>
      <c r="D112" s="74" t="s">
        <v>247</v>
      </c>
      <c r="E112" s="74" t="s">
        <v>330</v>
      </c>
      <c r="F112" s="75">
        <v>9794.528</v>
      </c>
      <c r="G112" s="75">
        <v>7544.528</v>
      </c>
      <c r="H112" s="64">
        <f t="shared" si="2"/>
        <v>77.02798950597722</v>
      </c>
    </row>
    <row r="113" spans="1:8" ht="78.75">
      <c r="A113" s="76" t="s">
        <v>248</v>
      </c>
      <c r="B113" s="74" t="s">
        <v>322</v>
      </c>
      <c r="C113" s="74" t="s">
        <v>257</v>
      </c>
      <c r="D113" s="74" t="s">
        <v>249</v>
      </c>
      <c r="E113" s="74"/>
      <c r="F113" s="75">
        <f>F114</f>
        <v>4839.888</v>
      </c>
      <c r="G113" s="75">
        <f>G114</f>
        <v>3102.182</v>
      </c>
      <c r="H113" s="64">
        <f t="shared" si="2"/>
        <v>64.09615263824287</v>
      </c>
    </row>
    <row r="114" spans="1:8" ht="31.5">
      <c r="A114" s="73" t="s">
        <v>329</v>
      </c>
      <c r="B114" s="74" t="s">
        <v>322</v>
      </c>
      <c r="C114" s="74" t="s">
        <v>257</v>
      </c>
      <c r="D114" s="74" t="s">
        <v>249</v>
      </c>
      <c r="E114" s="74" t="s">
        <v>330</v>
      </c>
      <c r="F114" s="75">
        <v>4839.888</v>
      </c>
      <c r="G114" s="75">
        <v>3102.182</v>
      </c>
      <c r="H114" s="64">
        <f t="shared" si="2"/>
        <v>64.09615263824287</v>
      </c>
    </row>
    <row r="115" spans="1:8" ht="31.5">
      <c r="A115" s="68" t="s">
        <v>272</v>
      </c>
      <c r="B115" s="69" t="s">
        <v>322</v>
      </c>
      <c r="C115" s="69" t="s">
        <v>257</v>
      </c>
      <c r="D115" s="69" t="s">
        <v>273</v>
      </c>
      <c r="E115" s="69"/>
      <c r="F115" s="70">
        <f>F116</f>
        <v>731.075</v>
      </c>
      <c r="G115" s="70">
        <f>G116</f>
        <v>262.577</v>
      </c>
      <c r="H115" s="64">
        <f t="shared" si="2"/>
        <v>35.91656122832814</v>
      </c>
    </row>
    <row r="116" spans="1:8" ht="15.75">
      <c r="A116" s="68" t="s">
        <v>270</v>
      </c>
      <c r="B116" s="69" t="s">
        <v>322</v>
      </c>
      <c r="C116" s="69" t="s">
        <v>257</v>
      </c>
      <c r="D116" s="69" t="s">
        <v>273</v>
      </c>
      <c r="E116" s="69" t="s">
        <v>271</v>
      </c>
      <c r="F116" s="70">
        <v>731.075</v>
      </c>
      <c r="G116" s="70">
        <v>262.577</v>
      </c>
      <c r="H116" s="64">
        <f t="shared" si="2"/>
        <v>35.91656122832814</v>
      </c>
    </row>
    <row r="117" spans="1:8" ht="47.25">
      <c r="A117" s="68" t="s">
        <v>331</v>
      </c>
      <c r="B117" s="69" t="s">
        <v>322</v>
      </c>
      <c r="C117" s="69" t="s">
        <v>257</v>
      </c>
      <c r="D117" s="69" t="s">
        <v>332</v>
      </c>
      <c r="E117" s="69"/>
      <c r="F117" s="70">
        <f>F118</f>
        <v>7300</v>
      </c>
      <c r="G117" s="70">
        <f>G118</f>
        <v>7300</v>
      </c>
      <c r="H117" s="64">
        <f t="shared" si="2"/>
        <v>100</v>
      </c>
    </row>
    <row r="118" spans="1:8" ht="15.75">
      <c r="A118" s="68" t="s">
        <v>270</v>
      </c>
      <c r="B118" s="69" t="s">
        <v>322</v>
      </c>
      <c r="C118" s="69" t="s">
        <v>257</v>
      </c>
      <c r="D118" s="69" t="s">
        <v>332</v>
      </c>
      <c r="E118" s="69" t="s">
        <v>271</v>
      </c>
      <c r="F118" s="70">
        <v>7300</v>
      </c>
      <c r="G118" s="70">
        <v>7300</v>
      </c>
      <c r="H118" s="64">
        <f t="shared" si="2"/>
        <v>100</v>
      </c>
    </row>
    <row r="119" spans="1:8" ht="31.5">
      <c r="A119" s="77" t="s">
        <v>284</v>
      </c>
      <c r="B119" s="69" t="s">
        <v>322</v>
      </c>
      <c r="C119" s="69" t="s">
        <v>257</v>
      </c>
      <c r="D119" s="69" t="s">
        <v>285</v>
      </c>
      <c r="E119" s="69"/>
      <c r="F119" s="70">
        <f>F121</f>
        <v>4731.4</v>
      </c>
      <c r="G119" s="70">
        <f>G121</f>
        <v>4731.341</v>
      </c>
      <c r="H119" s="64">
        <f t="shared" si="2"/>
        <v>99.99875301179357</v>
      </c>
    </row>
    <row r="120" spans="1:8" ht="31.5">
      <c r="A120" s="68" t="s">
        <v>333</v>
      </c>
      <c r="B120" s="69" t="s">
        <v>322</v>
      </c>
      <c r="C120" s="69" t="s">
        <v>257</v>
      </c>
      <c r="D120" s="69" t="s">
        <v>334</v>
      </c>
      <c r="E120" s="69"/>
      <c r="F120" s="70">
        <f>F121</f>
        <v>4731.4</v>
      </c>
      <c r="G120" s="70">
        <f>G121</f>
        <v>4731.341</v>
      </c>
      <c r="H120" s="64">
        <f t="shared" si="2"/>
        <v>99.99875301179357</v>
      </c>
    </row>
    <row r="121" spans="1:8" ht="15.75">
      <c r="A121" s="68" t="s">
        <v>270</v>
      </c>
      <c r="B121" s="69" t="s">
        <v>322</v>
      </c>
      <c r="C121" s="69" t="s">
        <v>257</v>
      </c>
      <c r="D121" s="69" t="s">
        <v>334</v>
      </c>
      <c r="E121" s="69" t="s">
        <v>271</v>
      </c>
      <c r="F121" s="70">
        <v>4731.4</v>
      </c>
      <c r="G121" s="70">
        <v>4731.341</v>
      </c>
      <c r="H121" s="64">
        <f t="shared" si="2"/>
        <v>99.99875301179357</v>
      </c>
    </row>
    <row r="122" spans="1:8" ht="15.75">
      <c r="A122" s="65" t="s">
        <v>172</v>
      </c>
      <c r="B122" s="66" t="s">
        <v>322</v>
      </c>
      <c r="C122" s="66" t="s">
        <v>310</v>
      </c>
      <c r="D122" s="66"/>
      <c r="E122" s="66"/>
      <c r="F122" s="67">
        <f>F123+F133+F136</f>
        <v>17875.22</v>
      </c>
      <c r="G122" s="67">
        <f>G123+G133+G136</f>
        <v>16371.033</v>
      </c>
      <c r="H122" s="64">
        <f t="shared" si="2"/>
        <v>91.58507140051981</v>
      </c>
    </row>
    <row r="123" spans="1:8" ht="78.75">
      <c r="A123" s="68" t="s">
        <v>258</v>
      </c>
      <c r="B123" s="69" t="s">
        <v>322</v>
      </c>
      <c r="C123" s="69" t="s">
        <v>310</v>
      </c>
      <c r="D123" s="69" t="s">
        <v>259</v>
      </c>
      <c r="E123" s="69"/>
      <c r="F123" s="70">
        <f>F124+F127+F129+F132</f>
        <v>13303.380000000001</v>
      </c>
      <c r="G123" s="70">
        <f>G124+G127+G129+G132</f>
        <v>11799.193</v>
      </c>
      <c r="H123" s="64">
        <f t="shared" si="2"/>
        <v>88.693196766536</v>
      </c>
    </row>
    <row r="124" spans="1:8" ht="15.75">
      <c r="A124" s="68" t="s">
        <v>335</v>
      </c>
      <c r="B124" s="69" t="s">
        <v>322</v>
      </c>
      <c r="C124" s="69" t="s">
        <v>310</v>
      </c>
      <c r="D124" s="69" t="s">
        <v>336</v>
      </c>
      <c r="E124" s="69"/>
      <c r="F124" s="70">
        <f>F125+F126</f>
        <v>4255.828</v>
      </c>
      <c r="G124" s="70">
        <f>G125+G126</f>
        <v>3051.641</v>
      </c>
      <c r="H124" s="64">
        <f t="shared" si="2"/>
        <v>71.70498901741328</v>
      </c>
    </row>
    <row r="125" spans="1:8" ht="31.5">
      <c r="A125" s="71" t="s">
        <v>268</v>
      </c>
      <c r="B125" s="69" t="s">
        <v>322</v>
      </c>
      <c r="C125" s="69" t="s">
        <v>310</v>
      </c>
      <c r="D125" s="69" t="s">
        <v>336</v>
      </c>
      <c r="E125" s="69" t="s">
        <v>269</v>
      </c>
      <c r="F125" s="70">
        <v>4252.537</v>
      </c>
      <c r="G125" s="70">
        <v>3048.766</v>
      </c>
      <c r="H125" s="64">
        <f t="shared" si="2"/>
        <v>71.6928741595899</v>
      </c>
    </row>
    <row r="126" spans="1:8" ht="15.75">
      <c r="A126" s="68" t="s">
        <v>270</v>
      </c>
      <c r="B126" s="69" t="s">
        <v>322</v>
      </c>
      <c r="C126" s="69" t="s">
        <v>310</v>
      </c>
      <c r="D126" s="69" t="s">
        <v>336</v>
      </c>
      <c r="E126" s="69" t="s">
        <v>271</v>
      </c>
      <c r="F126" s="70">
        <v>3.291</v>
      </c>
      <c r="G126" s="70">
        <v>2.875</v>
      </c>
      <c r="H126" s="64">
        <f t="shared" si="2"/>
        <v>87.35946520814343</v>
      </c>
    </row>
    <row r="127" spans="1:8" ht="15.75">
      <c r="A127" s="68" t="s">
        <v>337</v>
      </c>
      <c r="B127" s="69" t="s">
        <v>322</v>
      </c>
      <c r="C127" s="69" t="s">
        <v>310</v>
      </c>
      <c r="D127" s="69" t="s">
        <v>338</v>
      </c>
      <c r="E127" s="69"/>
      <c r="F127" s="70">
        <f>F128</f>
        <v>462.909</v>
      </c>
      <c r="G127" s="70">
        <f>G128</f>
        <v>462.909</v>
      </c>
      <c r="H127" s="64">
        <f t="shared" si="2"/>
        <v>100</v>
      </c>
    </row>
    <row r="128" spans="1:8" ht="31.5">
      <c r="A128" s="71" t="s">
        <v>268</v>
      </c>
      <c r="B128" s="69" t="s">
        <v>322</v>
      </c>
      <c r="C128" s="69" t="s">
        <v>310</v>
      </c>
      <c r="D128" s="69" t="s">
        <v>338</v>
      </c>
      <c r="E128" s="69" t="s">
        <v>269</v>
      </c>
      <c r="F128" s="70">
        <v>462.909</v>
      </c>
      <c r="G128" s="70">
        <v>462.909</v>
      </c>
      <c r="H128" s="64">
        <f t="shared" si="2"/>
        <v>100</v>
      </c>
    </row>
    <row r="129" spans="1:8" ht="47.25">
      <c r="A129" s="68" t="s">
        <v>339</v>
      </c>
      <c r="B129" s="69" t="s">
        <v>322</v>
      </c>
      <c r="C129" s="69" t="s">
        <v>310</v>
      </c>
      <c r="D129" s="69" t="s">
        <v>340</v>
      </c>
      <c r="E129" s="69"/>
      <c r="F129" s="70">
        <f>F130</f>
        <v>8505</v>
      </c>
      <c r="G129" s="70">
        <f>G130</f>
        <v>8205</v>
      </c>
      <c r="H129" s="64">
        <f t="shared" si="2"/>
        <v>96.47266313932981</v>
      </c>
    </row>
    <row r="130" spans="1:8" ht="31.5">
      <c r="A130" s="68" t="s">
        <v>341</v>
      </c>
      <c r="B130" s="69" t="s">
        <v>322</v>
      </c>
      <c r="C130" s="69" t="s">
        <v>310</v>
      </c>
      <c r="D130" s="69" t="s">
        <v>340</v>
      </c>
      <c r="E130" s="69" t="s">
        <v>342</v>
      </c>
      <c r="F130" s="70">
        <v>8505</v>
      </c>
      <c r="G130" s="70">
        <v>8205</v>
      </c>
      <c r="H130" s="64">
        <f t="shared" si="2"/>
        <v>96.47266313932981</v>
      </c>
    </row>
    <row r="131" spans="1:8" ht="31.5">
      <c r="A131" s="68" t="s">
        <v>272</v>
      </c>
      <c r="B131" s="69" t="s">
        <v>322</v>
      </c>
      <c r="C131" s="69" t="s">
        <v>310</v>
      </c>
      <c r="D131" s="69" t="s">
        <v>273</v>
      </c>
      <c r="E131" s="69"/>
      <c r="F131" s="70">
        <f>F132</f>
        <v>79.643</v>
      </c>
      <c r="G131" s="70">
        <f>G132</f>
        <v>79.643</v>
      </c>
      <c r="H131" s="64">
        <f t="shared" si="2"/>
        <v>100</v>
      </c>
    </row>
    <row r="132" spans="1:8" ht="15.75">
      <c r="A132" s="68" t="s">
        <v>270</v>
      </c>
      <c r="B132" s="69" t="s">
        <v>322</v>
      </c>
      <c r="C132" s="69" t="s">
        <v>310</v>
      </c>
      <c r="D132" s="69" t="s">
        <v>273</v>
      </c>
      <c r="E132" s="69" t="s">
        <v>271</v>
      </c>
      <c r="F132" s="70">
        <v>79.643</v>
      </c>
      <c r="G132" s="70">
        <v>79.643</v>
      </c>
      <c r="H132" s="64">
        <f t="shared" si="2"/>
        <v>100</v>
      </c>
    </row>
    <row r="133" spans="1:8" ht="31.5">
      <c r="A133" s="77" t="s">
        <v>284</v>
      </c>
      <c r="B133" s="69" t="s">
        <v>322</v>
      </c>
      <c r="C133" s="69" t="s">
        <v>310</v>
      </c>
      <c r="D133" s="69" t="s">
        <v>285</v>
      </c>
      <c r="E133" s="69"/>
      <c r="F133" s="70">
        <f>F134</f>
        <v>8.408</v>
      </c>
      <c r="G133" s="70">
        <f>G134</f>
        <v>8.408</v>
      </c>
      <c r="H133" s="64">
        <f t="shared" si="2"/>
        <v>100</v>
      </c>
    </row>
    <row r="134" spans="1:8" ht="15.75">
      <c r="A134" s="90" t="s">
        <v>303</v>
      </c>
      <c r="B134" s="69" t="s">
        <v>322</v>
      </c>
      <c r="C134" s="69" t="s">
        <v>310</v>
      </c>
      <c r="D134" s="69" t="s">
        <v>304</v>
      </c>
      <c r="E134" s="69"/>
      <c r="F134" s="70">
        <f>F135</f>
        <v>8.408</v>
      </c>
      <c r="G134" s="70">
        <f>G135</f>
        <v>8.408</v>
      </c>
      <c r="H134" s="64">
        <f t="shared" si="2"/>
        <v>100</v>
      </c>
    </row>
    <row r="135" spans="1:8" ht="15.75">
      <c r="A135" s="68" t="s">
        <v>270</v>
      </c>
      <c r="B135" s="69" t="s">
        <v>322</v>
      </c>
      <c r="C135" s="69" t="s">
        <v>310</v>
      </c>
      <c r="D135" s="69" t="s">
        <v>304</v>
      </c>
      <c r="E135" s="69" t="s">
        <v>271</v>
      </c>
      <c r="F135" s="70">
        <v>8.408</v>
      </c>
      <c r="G135" s="70">
        <v>8.408</v>
      </c>
      <c r="H135" s="64">
        <f t="shared" si="2"/>
        <v>100</v>
      </c>
    </row>
    <row r="136" spans="1:8" ht="63">
      <c r="A136" s="73" t="s">
        <v>343</v>
      </c>
      <c r="B136" s="69" t="s">
        <v>322</v>
      </c>
      <c r="C136" s="69" t="s">
        <v>310</v>
      </c>
      <c r="D136" s="69" t="s">
        <v>344</v>
      </c>
      <c r="E136" s="69"/>
      <c r="F136" s="70">
        <f>F137+F139</f>
        <v>4563.432</v>
      </c>
      <c r="G136" s="70">
        <f>G137+G139</f>
        <v>4563.432</v>
      </c>
      <c r="H136" s="64">
        <f t="shared" si="2"/>
        <v>100</v>
      </c>
    </row>
    <row r="137" spans="1:8" ht="15.75">
      <c r="A137" s="68" t="s">
        <v>337</v>
      </c>
      <c r="B137" s="69" t="s">
        <v>322</v>
      </c>
      <c r="C137" s="69" t="s">
        <v>310</v>
      </c>
      <c r="D137" s="69" t="s">
        <v>345</v>
      </c>
      <c r="E137" s="69"/>
      <c r="F137" s="70">
        <f>F138</f>
        <v>100</v>
      </c>
      <c r="G137" s="70">
        <f>G138</f>
        <v>100</v>
      </c>
      <c r="H137" s="64">
        <f t="shared" si="2"/>
        <v>100</v>
      </c>
    </row>
    <row r="138" spans="1:8" ht="31.5">
      <c r="A138" s="71" t="s">
        <v>268</v>
      </c>
      <c r="B138" s="69" t="s">
        <v>322</v>
      </c>
      <c r="C138" s="69" t="s">
        <v>310</v>
      </c>
      <c r="D138" s="69" t="s">
        <v>345</v>
      </c>
      <c r="E138" s="69" t="s">
        <v>269</v>
      </c>
      <c r="F138" s="70">
        <v>100</v>
      </c>
      <c r="G138" s="70">
        <v>100</v>
      </c>
      <c r="H138" s="64">
        <f t="shared" si="2"/>
        <v>100</v>
      </c>
    </row>
    <row r="139" spans="1:8" ht="31.5">
      <c r="A139" s="73" t="s">
        <v>346</v>
      </c>
      <c r="B139" s="69" t="s">
        <v>322</v>
      </c>
      <c r="C139" s="69" t="s">
        <v>310</v>
      </c>
      <c r="D139" s="69" t="s">
        <v>347</v>
      </c>
      <c r="E139" s="69"/>
      <c r="F139" s="70">
        <f>F140</f>
        <v>4463.432</v>
      </c>
      <c r="G139" s="70">
        <f>G140</f>
        <v>4463.432</v>
      </c>
      <c r="H139" s="64">
        <f t="shared" si="2"/>
        <v>100</v>
      </c>
    </row>
    <row r="140" spans="1:8" ht="31.5">
      <c r="A140" s="71" t="s">
        <v>268</v>
      </c>
      <c r="B140" s="69" t="s">
        <v>322</v>
      </c>
      <c r="C140" s="69" t="s">
        <v>310</v>
      </c>
      <c r="D140" s="69" t="s">
        <v>347</v>
      </c>
      <c r="E140" s="69" t="s">
        <v>269</v>
      </c>
      <c r="F140" s="70">
        <v>4463.432</v>
      </c>
      <c r="G140" s="70">
        <v>4463.432</v>
      </c>
      <c r="H140" s="64">
        <f t="shared" si="2"/>
        <v>100</v>
      </c>
    </row>
    <row r="141" spans="1:8" ht="15.75">
      <c r="A141" s="83" t="s">
        <v>180</v>
      </c>
      <c r="B141" s="63" t="s">
        <v>348</v>
      </c>
      <c r="C141" s="63"/>
      <c r="D141" s="63"/>
      <c r="E141" s="63"/>
      <c r="F141" s="64">
        <f>F143</f>
        <v>90</v>
      </c>
      <c r="G141" s="64">
        <f>G143</f>
        <v>0</v>
      </c>
      <c r="H141" s="64">
        <f t="shared" si="2"/>
        <v>0</v>
      </c>
    </row>
    <row r="142" spans="1:8" ht="15.75">
      <c r="A142" s="65" t="s">
        <v>186</v>
      </c>
      <c r="B142" s="69" t="s">
        <v>348</v>
      </c>
      <c r="C142" s="69" t="s">
        <v>348</v>
      </c>
      <c r="D142" s="63"/>
      <c r="E142" s="63"/>
      <c r="F142" s="67">
        <f>F143</f>
        <v>90</v>
      </c>
      <c r="G142" s="67">
        <f>G143</f>
        <v>0</v>
      </c>
      <c r="H142" s="64">
        <f t="shared" si="2"/>
        <v>0</v>
      </c>
    </row>
    <row r="143" spans="1:8" ht="78.75">
      <c r="A143" s="68" t="s">
        <v>258</v>
      </c>
      <c r="B143" s="69" t="s">
        <v>348</v>
      </c>
      <c r="C143" s="69" t="s">
        <v>348</v>
      </c>
      <c r="D143" s="69" t="s">
        <v>259</v>
      </c>
      <c r="E143" s="66"/>
      <c r="F143" s="70">
        <f>F145</f>
        <v>90</v>
      </c>
      <c r="G143" s="70">
        <f>G145</f>
        <v>0</v>
      </c>
      <c r="H143" s="64">
        <f t="shared" si="2"/>
        <v>0</v>
      </c>
    </row>
    <row r="144" spans="1:8" ht="15.75">
      <c r="A144" s="68" t="s">
        <v>349</v>
      </c>
      <c r="B144" s="69" t="s">
        <v>348</v>
      </c>
      <c r="C144" s="69" t="s">
        <v>348</v>
      </c>
      <c r="D144" s="69" t="s">
        <v>350</v>
      </c>
      <c r="E144" s="69"/>
      <c r="F144" s="70">
        <f>F145</f>
        <v>90</v>
      </c>
      <c r="G144" s="70">
        <f>G145</f>
        <v>0</v>
      </c>
      <c r="H144" s="64">
        <f t="shared" si="2"/>
        <v>0</v>
      </c>
    </row>
    <row r="145" spans="1:8" ht="31.5">
      <c r="A145" s="71" t="s">
        <v>268</v>
      </c>
      <c r="B145" s="69" t="s">
        <v>348</v>
      </c>
      <c r="C145" s="69" t="s">
        <v>348</v>
      </c>
      <c r="D145" s="69" t="s">
        <v>350</v>
      </c>
      <c r="E145" s="69" t="s">
        <v>269</v>
      </c>
      <c r="F145" s="70">
        <v>90</v>
      </c>
      <c r="G145" s="70">
        <v>0</v>
      </c>
      <c r="H145" s="64">
        <f t="shared" si="2"/>
        <v>0</v>
      </c>
    </row>
    <row r="146" spans="1:8" ht="15.75">
      <c r="A146" s="83" t="s">
        <v>351</v>
      </c>
      <c r="B146" s="63" t="s">
        <v>352</v>
      </c>
      <c r="C146" s="63"/>
      <c r="D146" s="63"/>
      <c r="E146" s="63"/>
      <c r="F146" s="64">
        <f>F147</f>
        <v>5983.3</v>
      </c>
      <c r="G146" s="64">
        <f>G147</f>
        <v>5983.3</v>
      </c>
      <c r="H146" s="64">
        <f t="shared" si="2"/>
        <v>100</v>
      </c>
    </row>
    <row r="147" spans="1:8" ht="15.75">
      <c r="A147" s="65" t="s">
        <v>192</v>
      </c>
      <c r="B147" s="66" t="s">
        <v>352</v>
      </c>
      <c r="C147" s="66" t="s">
        <v>255</v>
      </c>
      <c r="D147" s="66"/>
      <c r="E147" s="66"/>
      <c r="F147" s="67">
        <f>F148</f>
        <v>5983.3</v>
      </c>
      <c r="G147" s="67">
        <f>G148</f>
        <v>5983.3</v>
      </c>
      <c r="H147" s="64">
        <f t="shared" si="2"/>
        <v>100</v>
      </c>
    </row>
    <row r="148" spans="1:8" ht="78.75">
      <c r="A148" s="68" t="s">
        <v>258</v>
      </c>
      <c r="B148" s="69" t="s">
        <v>352</v>
      </c>
      <c r="C148" s="69" t="s">
        <v>255</v>
      </c>
      <c r="D148" s="69" t="s">
        <v>259</v>
      </c>
      <c r="E148" s="69"/>
      <c r="F148" s="70">
        <f>F149+F151</f>
        <v>5983.3</v>
      </c>
      <c r="G148" s="70">
        <f>G149+G151</f>
        <v>5983.3</v>
      </c>
      <c r="H148" s="64">
        <f t="shared" si="2"/>
        <v>100</v>
      </c>
    </row>
    <row r="149" spans="1:8" ht="15.75">
      <c r="A149" s="71" t="s">
        <v>353</v>
      </c>
      <c r="B149" s="69" t="s">
        <v>352</v>
      </c>
      <c r="C149" s="69" t="s">
        <v>255</v>
      </c>
      <c r="D149" s="69" t="s">
        <v>354</v>
      </c>
      <c r="E149" s="69"/>
      <c r="F149" s="70">
        <f>F150</f>
        <v>5055.5</v>
      </c>
      <c r="G149" s="70">
        <f>G150</f>
        <v>5055.5</v>
      </c>
      <c r="H149" s="64">
        <f t="shared" si="2"/>
        <v>100</v>
      </c>
    </row>
    <row r="150" spans="1:8" ht="15.75">
      <c r="A150" s="68" t="s">
        <v>280</v>
      </c>
      <c r="B150" s="69" t="s">
        <v>352</v>
      </c>
      <c r="C150" s="69" t="s">
        <v>255</v>
      </c>
      <c r="D150" s="69" t="s">
        <v>354</v>
      </c>
      <c r="E150" s="69" t="s">
        <v>281</v>
      </c>
      <c r="F150" s="70">
        <v>5055.5</v>
      </c>
      <c r="G150" s="70">
        <v>5055.5</v>
      </c>
      <c r="H150" s="64">
        <f aca="true" t="shared" si="3" ref="H150:H163">G150/F150*100</f>
        <v>100</v>
      </c>
    </row>
    <row r="151" spans="1:8" ht="15.75">
      <c r="A151" s="91" t="s">
        <v>355</v>
      </c>
      <c r="B151" s="69" t="s">
        <v>352</v>
      </c>
      <c r="C151" s="69" t="s">
        <v>255</v>
      </c>
      <c r="D151" s="69" t="s">
        <v>356</v>
      </c>
      <c r="E151" s="69"/>
      <c r="F151" s="70">
        <f>F152</f>
        <v>927.8</v>
      </c>
      <c r="G151" s="70">
        <f>G152</f>
        <v>927.8</v>
      </c>
      <c r="H151" s="64">
        <f t="shared" si="3"/>
        <v>100</v>
      </c>
    </row>
    <row r="152" spans="1:8" ht="15.75">
      <c r="A152" s="68" t="s">
        <v>280</v>
      </c>
      <c r="B152" s="69" t="s">
        <v>352</v>
      </c>
      <c r="C152" s="69" t="s">
        <v>255</v>
      </c>
      <c r="D152" s="69" t="s">
        <v>356</v>
      </c>
      <c r="E152" s="69" t="s">
        <v>281</v>
      </c>
      <c r="F152" s="70">
        <v>927.8</v>
      </c>
      <c r="G152" s="70">
        <v>927.8</v>
      </c>
      <c r="H152" s="64">
        <f t="shared" si="3"/>
        <v>100</v>
      </c>
    </row>
    <row r="153" spans="1:8" ht="15.75">
      <c r="A153" s="83" t="s">
        <v>198</v>
      </c>
      <c r="B153" s="63" t="s">
        <v>291</v>
      </c>
      <c r="C153" s="63"/>
      <c r="D153" s="63"/>
      <c r="E153" s="63"/>
      <c r="F153" s="64">
        <f>F157</f>
        <v>473.82</v>
      </c>
      <c r="G153" s="64">
        <f>G157</f>
        <v>473.82</v>
      </c>
      <c r="H153" s="64">
        <f t="shared" si="3"/>
        <v>100</v>
      </c>
    </row>
    <row r="154" spans="1:8" ht="31.5">
      <c r="A154" s="65" t="s">
        <v>200</v>
      </c>
      <c r="B154" s="66" t="s">
        <v>291</v>
      </c>
      <c r="C154" s="66" t="s">
        <v>322</v>
      </c>
      <c r="D154" s="66"/>
      <c r="E154" s="66"/>
      <c r="F154" s="67">
        <f>F157</f>
        <v>473.82</v>
      </c>
      <c r="G154" s="67">
        <f>G157</f>
        <v>473.82</v>
      </c>
      <c r="H154" s="64">
        <f t="shared" si="3"/>
        <v>100</v>
      </c>
    </row>
    <row r="155" spans="1:8" ht="31.5">
      <c r="A155" s="77" t="s">
        <v>357</v>
      </c>
      <c r="B155" s="69" t="s">
        <v>291</v>
      </c>
      <c r="C155" s="69" t="s">
        <v>322</v>
      </c>
      <c r="D155" s="69" t="s">
        <v>285</v>
      </c>
      <c r="E155" s="69"/>
      <c r="F155" s="70">
        <f>F157</f>
        <v>473.82</v>
      </c>
      <c r="G155" s="70">
        <f>G157</f>
        <v>473.82</v>
      </c>
      <c r="H155" s="64">
        <f t="shared" si="3"/>
        <v>100</v>
      </c>
    </row>
    <row r="156" spans="1:8" ht="15.75">
      <c r="A156" s="71" t="s">
        <v>358</v>
      </c>
      <c r="B156" s="69" t="s">
        <v>291</v>
      </c>
      <c r="C156" s="69" t="s">
        <v>322</v>
      </c>
      <c r="D156" s="69" t="s">
        <v>359</v>
      </c>
      <c r="E156" s="69"/>
      <c r="F156" s="70">
        <f>F157</f>
        <v>473.82</v>
      </c>
      <c r="G156" s="70">
        <f>G157</f>
        <v>473.82</v>
      </c>
      <c r="H156" s="64">
        <f t="shared" si="3"/>
        <v>100</v>
      </c>
    </row>
    <row r="157" spans="1:8" ht="15.75">
      <c r="A157" s="68" t="s">
        <v>280</v>
      </c>
      <c r="B157" s="69" t="s">
        <v>291</v>
      </c>
      <c r="C157" s="69" t="s">
        <v>322</v>
      </c>
      <c r="D157" s="69" t="s">
        <v>359</v>
      </c>
      <c r="E157" s="69" t="s">
        <v>281</v>
      </c>
      <c r="F157" s="70">
        <v>473.82</v>
      </c>
      <c r="G157" s="70">
        <v>473.82</v>
      </c>
      <c r="H157" s="64">
        <f t="shared" si="3"/>
        <v>100</v>
      </c>
    </row>
    <row r="158" spans="1:8" ht="15.75">
      <c r="A158" s="83" t="s">
        <v>202</v>
      </c>
      <c r="B158" s="63" t="s">
        <v>318</v>
      </c>
      <c r="C158" s="63"/>
      <c r="D158" s="63"/>
      <c r="E158" s="63"/>
      <c r="F158" s="64">
        <f>F162</f>
        <v>798.987</v>
      </c>
      <c r="G158" s="64">
        <f>G162</f>
        <v>479.743</v>
      </c>
      <c r="H158" s="64">
        <f t="shared" si="3"/>
        <v>60.04390559546026</v>
      </c>
    </row>
    <row r="159" spans="1:8" ht="31.5">
      <c r="A159" s="65" t="s">
        <v>360</v>
      </c>
      <c r="B159" s="66" t="s">
        <v>318</v>
      </c>
      <c r="C159" s="66" t="s">
        <v>265</v>
      </c>
      <c r="D159" s="66"/>
      <c r="E159" s="66"/>
      <c r="F159" s="67">
        <f>F162</f>
        <v>798.987</v>
      </c>
      <c r="G159" s="67">
        <f>G162</f>
        <v>479.743</v>
      </c>
      <c r="H159" s="64">
        <f t="shared" si="3"/>
        <v>60.04390559546026</v>
      </c>
    </row>
    <row r="160" spans="1:8" ht="78.75">
      <c r="A160" s="68" t="s">
        <v>258</v>
      </c>
      <c r="B160" s="69" t="s">
        <v>318</v>
      </c>
      <c r="C160" s="69" t="s">
        <v>265</v>
      </c>
      <c r="D160" s="69" t="s">
        <v>259</v>
      </c>
      <c r="E160" s="66"/>
      <c r="F160" s="70">
        <f>F162</f>
        <v>798.987</v>
      </c>
      <c r="G160" s="70">
        <f>G162</f>
        <v>479.743</v>
      </c>
      <c r="H160" s="64">
        <f t="shared" si="3"/>
        <v>60.04390559546026</v>
      </c>
    </row>
    <row r="161" spans="1:8" ht="15.75">
      <c r="A161" s="68" t="s">
        <v>361</v>
      </c>
      <c r="B161" s="69" t="s">
        <v>318</v>
      </c>
      <c r="C161" s="69" t="s">
        <v>265</v>
      </c>
      <c r="D161" s="69" t="s">
        <v>362</v>
      </c>
      <c r="E161" s="69"/>
      <c r="F161" s="70">
        <f>F162</f>
        <v>798.987</v>
      </c>
      <c r="G161" s="70">
        <f>G162</f>
        <v>479.743</v>
      </c>
      <c r="H161" s="64">
        <f t="shared" si="3"/>
        <v>60.04390559546026</v>
      </c>
    </row>
    <row r="162" spans="1:8" ht="31.5">
      <c r="A162" s="71" t="s">
        <v>268</v>
      </c>
      <c r="B162" s="69" t="s">
        <v>318</v>
      </c>
      <c r="C162" s="69" t="s">
        <v>265</v>
      </c>
      <c r="D162" s="69" t="s">
        <v>362</v>
      </c>
      <c r="E162" s="69" t="s">
        <v>269</v>
      </c>
      <c r="F162" s="70">
        <v>798.987</v>
      </c>
      <c r="G162" s="70">
        <v>479.743</v>
      </c>
      <c r="H162" s="64">
        <f t="shared" si="3"/>
        <v>60.04390559546026</v>
      </c>
    </row>
    <row r="163" spans="1:8" ht="15.75">
      <c r="A163" s="62" t="s">
        <v>205</v>
      </c>
      <c r="B163" s="89"/>
      <c r="C163" s="89"/>
      <c r="D163" s="89"/>
      <c r="E163" s="89"/>
      <c r="F163" s="64">
        <f>F21+F77+F83+F88+F99+F141+F146+F153+F158</f>
        <v>71640.314</v>
      </c>
      <c r="G163" s="92">
        <f>G21+G77+G83+G88+G99+G141+G146+G153+G158</f>
        <v>61421.648</v>
      </c>
      <c r="H163" s="64">
        <f t="shared" si="3"/>
        <v>85.73615129604262</v>
      </c>
    </row>
  </sheetData>
  <sheetProtection/>
  <mergeCells count="17">
    <mergeCell ref="E18:E19"/>
    <mergeCell ref="F18:F19"/>
    <mergeCell ref="A1:F1"/>
    <mergeCell ref="A6:F6"/>
    <mergeCell ref="A9:F9"/>
    <mergeCell ref="A10:F10"/>
    <mergeCell ref="A11:F11"/>
    <mergeCell ref="H18:H19"/>
    <mergeCell ref="A15:H15"/>
    <mergeCell ref="E12:H14"/>
    <mergeCell ref="E2:H2"/>
    <mergeCell ref="G18:G19"/>
    <mergeCell ref="E16:F16"/>
    <mergeCell ref="A18:A19"/>
    <mergeCell ref="B18:B19"/>
    <mergeCell ref="C18:C19"/>
    <mergeCell ref="D18:D19"/>
  </mergeCells>
  <printOptions/>
  <pageMargins left="0.7086614173228347" right="0.7086614173228347" top="0.7480314960629921" bottom="0.7480314960629921" header="0.31496062992125984" footer="0.31496062992125984"/>
  <pageSetup fitToHeight="11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tabSelected="1" zoomScalePageLayoutView="0" workbookViewId="0" topLeftCell="A1">
      <selection activeCell="A12" sqref="A12:F12"/>
    </sheetView>
  </sheetViews>
  <sheetFormatPr defaultColWidth="9.00390625" defaultRowHeight="12.75"/>
  <cols>
    <col min="1" max="1" width="56.375" style="57" customWidth="1"/>
    <col min="2" max="2" width="7.125" style="57" customWidth="1"/>
    <col min="3" max="3" width="7.75390625" style="57" customWidth="1"/>
    <col min="4" max="4" width="14.125" style="57" customWidth="1"/>
    <col min="5" max="5" width="8.25390625" style="57" customWidth="1"/>
    <col min="6" max="6" width="12.375" style="57" customWidth="1"/>
    <col min="7" max="7" width="12.25390625" style="0" customWidth="1"/>
    <col min="8" max="8" width="11.375" style="0" customWidth="1"/>
  </cols>
  <sheetData>
    <row r="1" spans="1:6" ht="18.75">
      <c r="A1" s="263" t="s">
        <v>382</v>
      </c>
      <c r="B1" s="263"/>
      <c r="C1" s="263"/>
      <c r="D1" s="263"/>
      <c r="E1" s="263"/>
      <c r="F1" s="263"/>
    </row>
    <row r="2" spans="1:6" ht="18.75">
      <c r="A2" s="50"/>
      <c r="B2" s="50"/>
      <c r="C2" s="50"/>
      <c r="D2" s="257" t="s">
        <v>369</v>
      </c>
      <c r="E2" s="217"/>
      <c r="F2" s="217"/>
    </row>
    <row r="3" spans="1:6" ht="12.75">
      <c r="A3"/>
      <c r="B3"/>
      <c r="C3"/>
      <c r="D3" s="231" t="s">
        <v>388</v>
      </c>
      <c r="E3" s="231"/>
      <c r="F3" s="231"/>
    </row>
    <row r="4" spans="1:6" ht="18.75">
      <c r="A4" s="49"/>
      <c r="B4" s="49"/>
      <c r="C4" s="49"/>
      <c r="D4" s="231"/>
      <c r="E4" s="231"/>
      <c r="F4" s="231"/>
    </row>
    <row r="5" spans="1:6" ht="12.75">
      <c r="A5"/>
      <c r="B5"/>
      <c r="C5"/>
      <c r="D5" s="231"/>
      <c r="E5" s="231"/>
      <c r="F5" s="231"/>
    </row>
    <row r="6" spans="1:6" ht="4.5" customHeight="1">
      <c r="A6" s="236"/>
      <c r="B6" s="233"/>
      <c r="C6" s="233"/>
      <c r="D6" s="233"/>
      <c r="E6" s="233"/>
      <c r="F6" s="233"/>
    </row>
    <row r="7" spans="1:6" ht="12.75" hidden="1">
      <c r="A7"/>
      <c r="B7"/>
      <c r="C7"/>
      <c r="D7"/>
      <c r="E7"/>
      <c r="F7"/>
    </row>
    <row r="8" spans="1:6" ht="12.75" hidden="1">
      <c r="A8"/>
      <c r="B8"/>
      <c r="C8"/>
      <c r="D8"/>
      <c r="E8"/>
      <c r="F8"/>
    </row>
    <row r="9" spans="1:6" ht="18.75" hidden="1">
      <c r="A9" s="236"/>
      <c r="B9" s="264"/>
      <c r="C9" s="264"/>
      <c r="D9" s="264"/>
      <c r="E9" s="264"/>
      <c r="F9" s="264"/>
    </row>
    <row r="10" spans="1:6" ht="18.75" hidden="1">
      <c r="A10" s="236"/>
      <c r="B10" s="233"/>
      <c r="C10" s="233"/>
      <c r="D10" s="233"/>
      <c r="E10" s="233"/>
      <c r="F10" s="233"/>
    </row>
    <row r="11" spans="1:6" ht="18.75" hidden="1">
      <c r="A11" s="236"/>
      <c r="B11" s="233"/>
      <c r="C11" s="233"/>
      <c r="D11" s="233"/>
      <c r="E11" s="233"/>
      <c r="F11" s="233"/>
    </row>
    <row r="12" spans="1:6" s="27" customFormat="1" ht="57.75" customHeight="1">
      <c r="A12" s="191" t="s">
        <v>368</v>
      </c>
      <c r="B12" s="265"/>
      <c r="C12" s="265"/>
      <c r="D12" s="265"/>
      <c r="E12" s="265"/>
      <c r="F12" s="265"/>
    </row>
    <row r="13" s="27" customFormat="1" ht="2.25" customHeight="1"/>
    <row r="14" s="27" customFormat="1" ht="15" hidden="1"/>
    <row r="15" spans="1:6" s="27" customFormat="1" ht="15.75" hidden="1">
      <c r="A15" s="59"/>
      <c r="B15" s="59"/>
      <c r="C15" s="59"/>
      <c r="D15" s="59"/>
      <c r="E15" s="59"/>
      <c r="F15" s="59"/>
    </row>
    <row r="16" spans="1:6" s="27" customFormat="1" ht="15.75">
      <c r="A16" s="59"/>
      <c r="B16" s="59"/>
      <c r="C16" s="59"/>
      <c r="D16" s="59"/>
      <c r="E16" s="192"/>
      <c r="F16" s="192"/>
    </row>
    <row r="17" spans="1:7" s="27" customFormat="1" ht="15.75">
      <c r="A17" s="58"/>
      <c r="B17" s="58"/>
      <c r="C17" s="58"/>
      <c r="D17" s="58"/>
      <c r="E17" s="58"/>
      <c r="F17" s="58"/>
      <c r="G17" s="106" t="s">
        <v>131</v>
      </c>
    </row>
    <row r="18" spans="1:8" s="27" customFormat="1" ht="15">
      <c r="A18" s="195" t="s">
        <v>133</v>
      </c>
      <c r="B18" s="259" t="s">
        <v>251</v>
      </c>
      <c r="C18" s="259" t="s">
        <v>252</v>
      </c>
      <c r="D18" s="259" t="s">
        <v>253</v>
      </c>
      <c r="E18" s="259" t="s">
        <v>254</v>
      </c>
      <c r="F18" s="195" t="s">
        <v>370</v>
      </c>
      <c r="G18" s="195" t="s">
        <v>364</v>
      </c>
      <c r="H18" s="195" t="s">
        <v>365</v>
      </c>
    </row>
    <row r="19" spans="1:8" s="27" customFormat="1" ht="47.25" customHeight="1">
      <c r="A19" s="195"/>
      <c r="B19" s="260"/>
      <c r="C19" s="260"/>
      <c r="D19" s="260"/>
      <c r="E19" s="260"/>
      <c r="F19" s="195"/>
      <c r="G19" s="195"/>
      <c r="H19" s="195"/>
    </row>
    <row r="20" spans="1:8" s="27" customFormat="1" ht="15.75">
      <c r="A20" s="60">
        <v>1</v>
      </c>
      <c r="B20" s="61">
        <v>3</v>
      </c>
      <c r="C20" s="61">
        <v>4</v>
      </c>
      <c r="D20" s="61">
        <v>5</v>
      </c>
      <c r="E20" s="60">
        <v>6</v>
      </c>
      <c r="F20" s="60">
        <v>7</v>
      </c>
      <c r="G20" s="60">
        <v>7</v>
      </c>
      <c r="H20" s="60">
        <v>7</v>
      </c>
    </row>
    <row r="21" spans="1:8" s="27" customFormat="1" ht="78.75">
      <c r="A21" s="94" t="s">
        <v>258</v>
      </c>
      <c r="B21" s="95"/>
      <c r="C21" s="95"/>
      <c r="D21" s="96" t="s">
        <v>259</v>
      </c>
      <c r="E21" s="97"/>
      <c r="F21" s="98">
        <f>F22+F43+F48+F55+F83+F88+F95</f>
        <v>59959.548</v>
      </c>
      <c r="G21" s="98">
        <f>G22+G43+G48+G55+G83+G88+G95</f>
        <v>49915.531</v>
      </c>
      <c r="H21" s="98">
        <f>G21/F21*100</f>
        <v>83.24867792532392</v>
      </c>
    </row>
    <row r="22" spans="1:8" s="27" customFormat="1" ht="15.75">
      <c r="A22" s="62" t="s">
        <v>137</v>
      </c>
      <c r="B22" s="63" t="s">
        <v>255</v>
      </c>
      <c r="C22" s="63"/>
      <c r="D22" s="63"/>
      <c r="E22" s="63"/>
      <c r="F22" s="64">
        <f>F23+F27+F35</f>
        <v>5866.435</v>
      </c>
      <c r="G22" s="64">
        <f>G23+G27+G35</f>
        <v>5711.762000000001</v>
      </c>
      <c r="H22" s="98">
        <f aca="true" t="shared" si="0" ref="H22:H85">G22/F22*100</f>
        <v>97.36342429431163</v>
      </c>
    </row>
    <row r="23" spans="1:8" s="27" customFormat="1" ht="31.5">
      <c r="A23" s="65" t="s">
        <v>256</v>
      </c>
      <c r="B23" s="66" t="s">
        <v>255</v>
      </c>
      <c r="C23" s="66" t="s">
        <v>257</v>
      </c>
      <c r="D23" s="66"/>
      <c r="E23" s="66"/>
      <c r="F23" s="67">
        <f>F24</f>
        <v>715.7</v>
      </c>
      <c r="G23" s="67">
        <f>G24</f>
        <v>715.673</v>
      </c>
      <c r="H23" s="98">
        <f t="shared" si="0"/>
        <v>99.99622746961016</v>
      </c>
    </row>
    <row r="24" spans="1:8" s="27" customFormat="1" ht="78.75">
      <c r="A24" s="68" t="s">
        <v>258</v>
      </c>
      <c r="B24" s="69" t="s">
        <v>255</v>
      </c>
      <c r="C24" s="69" t="s">
        <v>257</v>
      </c>
      <c r="D24" s="69" t="s">
        <v>259</v>
      </c>
      <c r="E24" s="69"/>
      <c r="F24" s="70">
        <f>F26</f>
        <v>715.7</v>
      </c>
      <c r="G24" s="70">
        <f>G26</f>
        <v>715.673</v>
      </c>
      <c r="H24" s="98">
        <f t="shared" si="0"/>
        <v>99.99622746961016</v>
      </c>
    </row>
    <row r="25" spans="1:8" s="27" customFormat="1" ht="31.5">
      <c r="A25" s="68" t="s">
        <v>260</v>
      </c>
      <c r="B25" s="69" t="s">
        <v>255</v>
      </c>
      <c r="C25" s="69" t="s">
        <v>257</v>
      </c>
      <c r="D25" s="69" t="s">
        <v>261</v>
      </c>
      <c r="E25" s="69"/>
      <c r="F25" s="70">
        <f>F26</f>
        <v>715.7</v>
      </c>
      <c r="G25" s="70">
        <f>G26</f>
        <v>715.673</v>
      </c>
      <c r="H25" s="98">
        <f t="shared" si="0"/>
        <v>99.99622746961016</v>
      </c>
    </row>
    <row r="26" spans="1:8" s="27" customFormat="1" ht="78.75">
      <c r="A26" s="71" t="s">
        <v>262</v>
      </c>
      <c r="B26" s="69" t="s">
        <v>255</v>
      </c>
      <c r="C26" s="69" t="s">
        <v>257</v>
      </c>
      <c r="D26" s="69" t="s">
        <v>261</v>
      </c>
      <c r="E26" s="69" t="s">
        <v>263</v>
      </c>
      <c r="F26" s="72">
        <v>715.7</v>
      </c>
      <c r="G26" s="72">
        <v>715.673</v>
      </c>
      <c r="H26" s="98">
        <f t="shared" si="0"/>
        <v>99.99622746961016</v>
      </c>
    </row>
    <row r="27" spans="1:8" s="27" customFormat="1" ht="47.25">
      <c r="A27" s="65" t="s">
        <v>264</v>
      </c>
      <c r="B27" s="66" t="s">
        <v>255</v>
      </c>
      <c r="C27" s="66" t="s">
        <v>265</v>
      </c>
      <c r="D27" s="66"/>
      <c r="E27" s="66"/>
      <c r="F27" s="67">
        <f>F28</f>
        <v>4763.028</v>
      </c>
      <c r="G27" s="67">
        <f>G28</f>
        <v>4739.0160000000005</v>
      </c>
      <c r="H27" s="98">
        <f t="shared" si="0"/>
        <v>99.49586691491211</v>
      </c>
    </row>
    <row r="28" spans="1:8" s="27" customFormat="1" ht="78.75">
      <c r="A28" s="68" t="s">
        <v>258</v>
      </c>
      <c r="B28" s="69" t="s">
        <v>255</v>
      </c>
      <c r="C28" s="69" t="s">
        <v>265</v>
      </c>
      <c r="D28" s="69" t="s">
        <v>259</v>
      </c>
      <c r="E28" s="69"/>
      <c r="F28" s="70">
        <f>F29+F33</f>
        <v>4763.028</v>
      </c>
      <c r="G28" s="70">
        <f>G29+G33</f>
        <v>4739.0160000000005</v>
      </c>
      <c r="H28" s="98">
        <f t="shared" si="0"/>
        <v>99.49586691491211</v>
      </c>
    </row>
    <row r="29" spans="1:8" s="27" customFormat="1" ht="31.5">
      <c r="A29" s="68" t="s">
        <v>266</v>
      </c>
      <c r="B29" s="69" t="s">
        <v>255</v>
      </c>
      <c r="C29" s="69" t="s">
        <v>265</v>
      </c>
      <c r="D29" s="69" t="s">
        <v>267</v>
      </c>
      <c r="E29" s="69"/>
      <c r="F29" s="70">
        <f>F30+F31+F32</f>
        <v>4762.228</v>
      </c>
      <c r="G29" s="70">
        <f>G30+G31+G32</f>
        <v>4738.226000000001</v>
      </c>
      <c r="H29" s="98">
        <f t="shared" si="0"/>
        <v>99.49599221204866</v>
      </c>
    </row>
    <row r="30" spans="1:8" s="27" customFormat="1" ht="78.75">
      <c r="A30" s="71" t="s">
        <v>262</v>
      </c>
      <c r="B30" s="69" t="s">
        <v>255</v>
      </c>
      <c r="C30" s="69" t="s">
        <v>265</v>
      </c>
      <c r="D30" s="69" t="s">
        <v>267</v>
      </c>
      <c r="E30" s="69" t="s">
        <v>263</v>
      </c>
      <c r="F30" s="70">
        <v>4164.278</v>
      </c>
      <c r="G30" s="70">
        <v>4159.993</v>
      </c>
      <c r="H30" s="98">
        <f t="shared" si="0"/>
        <v>99.89710101006706</v>
      </c>
    </row>
    <row r="31" spans="1:8" s="27" customFormat="1" ht="31.5">
      <c r="A31" s="68" t="s">
        <v>268</v>
      </c>
      <c r="B31" s="69" t="s">
        <v>255</v>
      </c>
      <c r="C31" s="69" t="s">
        <v>265</v>
      </c>
      <c r="D31" s="69" t="s">
        <v>267</v>
      </c>
      <c r="E31" s="69" t="s">
        <v>269</v>
      </c>
      <c r="F31" s="70">
        <v>597.933</v>
      </c>
      <c r="G31" s="70">
        <v>578.216</v>
      </c>
      <c r="H31" s="98">
        <f t="shared" si="0"/>
        <v>96.702473354038</v>
      </c>
    </row>
    <row r="32" spans="1:8" s="27" customFormat="1" ht="15.75">
      <c r="A32" s="68" t="s">
        <v>270</v>
      </c>
      <c r="B32" s="69" t="s">
        <v>255</v>
      </c>
      <c r="C32" s="69" t="s">
        <v>265</v>
      </c>
      <c r="D32" s="69" t="s">
        <v>267</v>
      </c>
      <c r="E32" s="69" t="s">
        <v>271</v>
      </c>
      <c r="F32" s="70">
        <v>0.017</v>
      </c>
      <c r="G32" s="70">
        <v>0.017</v>
      </c>
      <c r="H32" s="98">
        <f t="shared" si="0"/>
        <v>100</v>
      </c>
    </row>
    <row r="33" spans="1:8" s="27" customFormat="1" ht="31.5">
      <c r="A33" s="68" t="s">
        <v>272</v>
      </c>
      <c r="B33" s="69" t="s">
        <v>255</v>
      </c>
      <c r="C33" s="69" t="s">
        <v>265</v>
      </c>
      <c r="D33" s="69" t="s">
        <v>273</v>
      </c>
      <c r="E33" s="69"/>
      <c r="F33" s="70">
        <f>F34</f>
        <v>0.8</v>
      </c>
      <c r="G33" s="70">
        <f>G34</f>
        <v>0.79</v>
      </c>
      <c r="H33" s="98">
        <f t="shared" si="0"/>
        <v>98.75</v>
      </c>
    </row>
    <row r="34" spans="1:8" s="27" customFormat="1" ht="15.75">
      <c r="A34" s="68" t="s">
        <v>270</v>
      </c>
      <c r="B34" s="69" t="s">
        <v>255</v>
      </c>
      <c r="C34" s="69" t="s">
        <v>265</v>
      </c>
      <c r="D34" s="69" t="s">
        <v>273</v>
      </c>
      <c r="E34" s="69" t="s">
        <v>271</v>
      </c>
      <c r="F34" s="70">
        <v>0.8</v>
      </c>
      <c r="G34" s="70">
        <v>0.79</v>
      </c>
      <c r="H34" s="98">
        <f t="shared" si="0"/>
        <v>98.75</v>
      </c>
    </row>
    <row r="35" spans="1:8" s="27" customFormat="1" ht="15.75">
      <c r="A35" s="65" t="s">
        <v>149</v>
      </c>
      <c r="B35" s="66" t="s">
        <v>255</v>
      </c>
      <c r="C35" s="66" t="s">
        <v>294</v>
      </c>
      <c r="D35" s="66"/>
      <c r="E35" s="66"/>
      <c r="F35" s="67">
        <f>F36</f>
        <v>387.707</v>
      </c>
      <c r="G35" s="67">
        <f>G36</f>
        <v>257.07300000000004</v>
      </c>
      <c r="H35" s="98">
        <f t="shared" si="0"/>
        <v>66.30599911789058</v>
      </c>
    </row>
    <row r="36" spans="1:8" s="27" customFormat="1" ht="78.75">
      <c r="A36" s="68" t="s">
        <v>258</v>
      </c>
      <c r="B36" s="69" t="s">
        <v>255</v>
      </c>
      <c r="C36" s="69" t="s">
        <v>294</v>
      </c>
      <c r="D36" s="69" t="s">
        <v>259</v>
      </c>
      <c r="E36" s="66"/>
      <c r="F36" s="70">
        <f>F39+F37+F41</f>
        <v>387.707</v>
      </c>
      <c r="G36" s="70">
        <f>G39+G37+G41</f>
        <v>257.07300000000004</v>
      </c>
      <c r="H36" s="98">
        <f t="shared" si="0"/>
        <v>66.30599911789058</v>
      </c>
    </row>
    <row r="37" spans="1:8" s="27" customFormat="1" ht="15.75">
      <c r="A37" s="71" t="s">
        <v>295</v>
      </c>
      <c r="B37" s="69" t="s">
        <v>255</v>
      </c>
      <c r="C37" s="69" t="s">
        <v>294</v>
      </c>
      <c r="D37" s="69" t="s">
        <v>296</v>
      </c>
      <c r="E37" s="69"/>
      <c r="F37" s="70">
        <f>F38</f>
        <v>278.207</v>
      </c>
      <c r="G37" s="70">
        <f>G38</f>
        <v>153.799</v>
      </c>
      <c r="H37" s="98">
        <f t="shared" si="0"/>
        <v>55.282217916874856</v>
      </c>
    </row>
    <row r="38" spans="1:8" s="27" customFormat="1" ht="31.5">
      <c r="A38" s="68" t="s">
        <v>268</v>
      </c>
      <c r="B38" s="69" t="s">
        <v>255</v>
      </c>
      <c r="C38" s="69" t="s">
        <v>294</v>
      </c>
      <c r="D38" s="69" t="s">
        <v>296</v>
      </c>
      <c r="E38" s="69" t="s">
        <v>269</v>
      </c>
      <c r="F38" s="70">
        <v>278.207</v>
      </c>
      <c r="G38" s="70">
        <v>153.799</v>
      </c>
      <c r="H38" s="98">
        <f t="shared" si="0"/>
        <v>55.282217916874856</v>
      </c>
    </row>
    <row r="39" spans="1:8" s="27" customFormat="1" ht="47.25">
      <c r="A39" s="68" t="s">
        <v>297</v>
      </c>
      <c r="B39" s="69" t="s">
        <v>255</v>
      </c>
      <c r="C39" s="69" t="s">
        <v>294</v>
      </c>
      <c r="D39" s="69" t="s">
        <v>298</v>
      </c>
      <c r="E39" s="69"/>
      <c r="F39" s="70">
        <f>F40</f>
        <v>109.2</v>
      </c>
      <c r="G39" s="70">
        <f>G40</f>
        <v>102.974</v>
      </c>
      <c r="H39" s="98">
        <f t="shared" si="0"/>
        <v>94.29853479853479</v>
      </c>
    </row>
    <row r="40" spans="1:8" s="27" customFormat="1" ht="31.5">
      <c r="A40" s="71" t="s">
        <v>268</v>
      </c>
      <c r="B40" s="69" t="s">
        <v>255</v>
      </c>
      <c r="C40" s="69" t="s">
        <v>294</v>
      </c>
      <c r="D40" s="69" t="s">
        <v>298</v>
      </c>
      <c r="E40" s="69" t="s">
        <v>269</v>
      </c>
      <c r="F40" s="70">
        <v>109.2</v>
      </c>
      <c r="G40" s="70">
        <v>102.974</v>
      </c>
      <c r="H40" s="98">
        <f t="shared" si="0"/>
        <v>94.29853479853479</v>
      </c>
    </row>
    <row r="41" spans="1:8" s="27" customFormat="1" ht="15.75">
      <c r="A41" s="68" t="s">
        <v>289</v>
      </c>
      <c r="B41" s="69" t="s">
        <v>255</v>
      </c>
      <c r="C41" s="69" t="s">
        <v>294</v>
      </c>
      <c r="D41" s="69" t="s">
        <v>299</v>
      </c>
      <c r="E41" s="69"/>
      <c r="F41" s="70">
        <f>F42</f>
        <v>0.3</v>
      </c>
      <c r="G41" s="70">
        <f>G42</f>
        <v>0.3</v>
      </c>
      <c r="H41" s="98">
        <f t="shared" si="0"/>
        <v>100</v>
      </c>
    </row>
    <row r="42" spans="1:8" s="27" customFormat="1" ht="31.5">
      <c r="A42" s="71" t="s">
        <v>268</v>
      </c>
      <c r="B42" s="69" t="s">
        <v>255</v>
      </c>
      <c r="C42" s="69" t="s">
        <v>294</v>
      </c>
      <c r="D42" s="69" t="s">
        <v>299</v>
      </c>
      <c r="E42" s="69" t="s">
        <v>269</v>
      </c>
      <c r="F42" s="70">
        <v>0.3</v>
      </c>
      <c r="G42" s="70">
        <v>0.3</v>
      </c>
      <c r="H42" s="98">
        <f t="shared" si="0"/>
        <v>100</v>
      </c>
    </row>
    <row r="43" spans="1:8" s="27" customFormat="1" ht="31.5">
      <c r="A43" s="83" t="s">
        <v>156</v>
      </c>
      <c r="B43" s="63" t="s">
        <v>310</v>
      </c>
      <c r="C43" s="63"/>
      <c r="D43" s="63"/>
      <c r="E43" s="63"/>
      <c r="F43" s="64">
        <f>F44</f>
        <v>50</v>
      </c>
      <c r="G43" s="64">
        <f>G44</f>
        <v>0</v>
      </c>
      <c r="H43" s="98">
        <f t="shared" si="0"/>
        <v>0</v>
      </c>
    </row>
    <row r="44" spans="1:8" s="27" customFormat="1" ht="47.25">
      <c r="A44" s="65" t="s">
        <v>158</v>
      </c>
      <c r="B44" s="66" t="s">
        <v>310</v>
      </c>
      <c r="C44" s="66" t="s">
        <v>313</v>
      </c>
      <c r="D44" s="86"/>
      <c r="E44" s="86"/>
      <c r="F44" s="67">
        <f>F45</f>
        <v>50</v>
      </c>
      <c r="G44" s="67">
        <v>0</v>
      </c>
      <c r="H44" s="98">
        <f t="shared" si="0"/>
        <v>0</v>
      </c>
    </row>
    <row r="45" spans="1:8" s="27" customFormat="1" ht="78.75">
      <c r="A45" s="68" t="s">
        <v>258</v>
      </c>
      <c r="B45" s="69" t="s">
        <v>310</v>
      </c>
      <c r="C45" s="69" t="s">
        <v>313</v>
      </c>
      <c r="D45" s="69" t="s">
        <v>259</v>
      </c>
      <c r="E45" s="63"/>
      <c r="F45" s="70">
        <f>F47</f>
        <v>50</v>
      </c>
      <c r="G45" s="70">
        <f>G47</f>
        <v>0</v>
      </c>
      <c r="H45" s="98">
        <f t="shared" si="0"/>
        <v>0</v>
      </c>
    </row>
    <row r="46" spans="1:8" s="27" customFormat="1" ht="15.75">
      <c r="A46" s="68" t="s">
        <v>314</v>
      </c>
      <c r="B46" s="69" t="s">
        <v>310</v>
      </c>
      <c r="C46" s="69" t="s">
        <v>313</v>
      </c>
      <c r="D46" s="69" t="s">
        <v>315</v>
      </c>
      <c r="E46" s="69"/>
      <c r="F46" s="70">
        <f>F47</f>
        <v>50</v>
      </c>
      <c r="G46" s="70">
        <f>G47</f>
        <v>0</v>
      </c>
      <c r="H46" s="98">
        <f t="shared" si="0"/>
        <v>0</v>
      </c>
    </row>
    <row r="47" spans="1:8" s="27" customFormat="1" ht="31.5">
      <c r="A47" s="71" t="s">
        <v>268</v>
      </c>
      <c r="B47" s="69" t="s">
        <v>310</v>
      </c>
      <c r="C47" s="69" t="s">
        <v>313</v>
      </c>
      <c r="D47" s="69" t="s">
        <v>315</v>
      </c>
      <c r="E47" s="69" t="s">
        <v>269</v>
      </c>
      <c r="F47" s="70">
        <v>50</v>
      </c>
      <c r="G47" s="70">
        <v>0</v>
      </c>
      <c r="H47" s="98">
        <f t="shared" si="0"/>
        <v>0</v>
      </c>
    </row>
    <row r="48" spans="1:8" s="27" customFormat="1" ht="15.75">
      <c r="A48" s="83" t="s">
        <v>160</v>
      </c>
      <c r="B48" s="63" t="s">
        <v>265</v>
      </c>
      <c r="C48" s="63"/>
      <c r="D48" s="63"/>
      <c r="E48" s="87"/>
      <c r="F48" s="64">
        <f>F49</f>
        <v>5479.846</v>
      </c>
      <c r="G48" s="64">
        <f>G49</f>
        <v>2770.956</v>
      </c>
      <c r="H48" s="98">
        <f t="shared" si="0"/>
        <v>50.56631153503219</v>
      </c>
    </row>
    <row r="49" spans="1:8" s="27" customFormat="1" ht="15.75">
      <c r="A49" s="65" t="s">
        <v>164</v>
      </c>
      <c r="B49" s="66" t="s">
        <v>265</v>
      </c>
      <c r="C49" s="66" t="s">
        <v>313</v>
      </c>
      <c r="D49" s="66"/>
      <c r="E49" s="66"/>
      <c r="F49" s="67">
        <f>F50</f>
        <v>5479.846</v>
      </c>
      <c r="G49" s="67">
        <f>G50</f>
        <v>2770.956</v>
      </c>
      <c r="H49" s="98">
        <f t="shared" si="0"/>
        <v>50.56631153503219</v>
      </c>
    </row>
    <row r="50" spans="1:8" s="27" customFormat="1" ht="78.75">
      <c r="A50" s="68" t="s">
        <v>258</v>
      </c>
      <c r="B50" s="69" t="s">
        <v>265</v>
      </c>
      <c r="C50" s="69" t="s">
        <v>313</v>
      </c>
      <c r="D50" s="69" t="s">
        <v>259</v>
      </c>
      <c r="E50" s="69"/>
      <c r="F50" s="70">
        <f>F51+F53</f>
        <v>5479.846</v>
      </c>
      <c r="G50" s="70">
        <f>G51+G53</f>
        <v>2770.956</v>
      </c>
      <c r="H50" s="98">
        <f t="shared" si="0"/>
        <v>50.56631153503219</v>
      </c>
    </row>
    <row r="51" spans="1:8" s="27" customFormat="1" ht="31.5">
      <c r="A51" s="88" t="s">
        <v>316</v>
      </c>
      <c r="B51" s="69" t="s">
        <v>265</v>
      </c>
      <c r="C51" s="69" t="s">
        <v>313</v>
      </c>
      <c r="D51" s="69" t="s">
        <v>317</v>
      </c>
      <c r="E51" s="69"/>
      <c r="F51" s="70">
        <f>F52</f>
        <v>4849.846</v>
      </c>
      <c r="G51" s="70">
        <f>G52</f>
        <v>2574.594</v>
      </c>
      <c r="H51" s="98">
        <f t="shared" si="0"/>
        <v>53.0860979915651</v>
      </c>
    </row>
    <row r="52" spans="1:8" s="27" customFormat="1" ht="31.5">
      <c r="A52" s="71" t="s">
        <v>268</v>
      </c>
      <c r="B52" s="69" t="s">
        <v>265</v>
      </c>
      <c r="C52" s="69" t="s">
        <v>313</v>
      </c>
      <c r="D52" s="69" t="s">
        <v>317</v>
      </c>
      <c r="E52" s="69" t="s">
        <v>269</v>
      </c>
      <c r="F52" s="70">
        <v>4849.846</v>
      </c>
      <c r="G52" s="70">
        <v>2574.594</v>
      </c>
      <c r="H52" s="98">
        <f t="shared" si="0"/>
        <v>53.0860979915651</v>
      </c>
    </row>
    <row r="53" spans="1:8" s="27" customFormat="1" ht="31.5">
      <c r="A53" s="68" t="s">
        <v>272</v>
      </c>
      <c r="B53" s="69" t="s">
        <v>265</v>
      </c>
      <c r="C53" s="69" t="s">
        <v>313</v>
      </c>
      <c r="D53" s="69" t="s">
        <v>273</v>
      </c>
      <c r="E53" s="69"/>
      <c r="F53" s="70">
        <f>F54</f>
        <v>630</v>
      </c>
      <c r="G53" s="70">
        <f>G54</f>
        <v>196.362</v>
      </c>
      <c r="H53" s="98">
        <f t="shared" si="0"/>
        <v>31.16857142857143</v>
      </c>
    </row>
    <row r="54" spans="1:8" s="27" customFormat="1" ht="15.75">
      <c r="A54" s="68" t="s">
        <v>270</v>
      </c>
      <c r="B54" s="69" t="s">
        <v>265</v>
      </c>
      <c r="C54" s="69" t="s">
        <v>313</v>
      </c>
      <c r="D54" s="69" t="s">
        <v>273</v>
      </c>
      <c r="E54" s="69" t="s">
        <v>271</v>
      </c>
      <c r="F54" s="70">
        <v>630</v>
      </c>
      <c r="G54" s="70">
        <v>196.362</v>
      </c>
      <c r="H54" s="98">
        <f t="shared" si="0"/>
        <v>31.16857142857143</v>
      </c>
    </row>
    <row r="55" spans="1:8" s="27" customFormat="1" ht="15.75">
      <c r="A55" s="83" t="s">
        <v>166</v>
      </c>
      <c r="B55" s="63" t="s">
        <v>322</v>
      </c>
      <c r="C55" s="89"/>
      <c r="D55" s="89"/>
      <c r="E55" s="89"/>
      <c r="F55" s="64">
        <f>F56+F60+F72</f>
        <v>41690.979999999996</v>
      </c>
      <c r="G55" s="64">
        <f>G56+G60+G72</f>
        <v>34969.77</v>
      </c>
      <c r="H55" s="98">
        <f t="shared" si="0"/>
        <v>83.87850321580352</v>
      </c>
    </row>
    <row r="56" spans="1:8" s="27" customFormat="1" ht="15.75">
      <c r="A56" s="65" t="s">
        <v>168</v>
      </c>
      <c r="B56" s="66" t="s">
        <v>322</v>
      </c>
      <c r="C56" s="66" t="s">
        <v>255</v>
      </c>
      <c r="D56" s="66"/>
      <c r="E56" s="66"/>
      <c r="F56" s="67">
        <f aca="true" t="shared" si="1" ref="F56:G58">F57</f>
        <v>486.04</v>
      </c>
      <c r="G56" s="67">
        <f t="shared" si="1"/>
        <v>261.034</v>
      </c>
      <c r="H56" s="98">
        <f t="shared" si="0"/>
        <v>53.7062793185746</v>
      </c>
    </row>
    <row r="57" spans="1:8" s="27" customFormat="1" ht="78.75">
      <c r="A57" s="68" t="s">
        <v>258</v>
      </c>
      <c r="B57" s="69" t="s">
        <v>322</v>
      </c>
      <c r="C57" s="69" t="s">
        <v>255</v>
      </c>
      <c r="D57" s="69" t="s">
        <v>259</v>
      </c>
      <c r="E57" s="69"/>
      <c r="F57" s="70">
        <f t="shared" si="1"/>
        <v>486.04</v>
      </c>
      <c r="G57" s="70">
        <f t="shared" si="1"/>
        <v>261.034</v>
      </c>
      <c r="H57" s="98">
        <f t="shared" si="0"/>
        <v>53.7062793185746</v>
      </c>
    </row>
    <row r="58" spans="1:8" s="27" customFormat="1" ht="15.75">
      <c r="A58" s="68" t="s">
        <v>323</v>
      </c>
      <c r="B58" s="69" t="s">
        <v>322</v>
      </c>
      <c r="C58" s="69" t="s">
        <v>255</v>
      </c>
      <c r="D58" s="69" t="s">
        <v>324</v>
      </c>
      <c r="E58" s="69"/>
      <c r="F58" s="70">
        <f t="shared" si="1"/>
        <v>486.04</v>
      </c>
      <c r="G58" s="70">
        <f t="shared" si="1"/>
        <v>261.034</v>
      </c>
      <c r="H58" s="98">
        <f t="shared" si="0"/>
        <v>53.7062793185746</v>
      </c>
    </row>
    <row r="59" spans="1:8" s="27" customFormat="1" ht="31.5">
      <c r="A59" s="71" t="s">
        <v>268</v>
      </c>
      <c r="B59" s="69" t="s">
        <v>322</v>
      </c>
      <c r="C59" s="69" t="s">
        <v>255</v>
      </c>
      <c r="D59" s="69" t="s">
        <v>324</v>
      </c>
      <c r="E59" s="69" t="s">
        <v>269</v>
      </c>
      <c r="F59" s="70">
        <v>486.04</v>
      </c>
      <c r="G59" s="70">
        <v>261.034</v>
      </c>
      <c r="H59" s="98">
        <f t="shared" si="0"/>
        <v>53.7062793185746</v>
      </c>
    </row>
    <row r="60" spans="1:8" s="27" customFormat="1" ht="15.75">
      <c r="A60" s="65" t="s">
        <v>170</v>
      </c>
      <c r="B60" s="66" t="s">
        <v>322</v>
      </c>
      <c r="C60" s="66" t="s">
        <v>257</v>
      </c>
      <c r="D60" s="66"/>
      <c r="E60" s="66"/>
      <c r="F60" s="67">
        <f>F61</f>
        <v>27901.559999999998</v>
      </c>
      <c r="G60" s="67">
        <f>G61</f>
        <v>22909.542999999998</v>
      </c>
      <c r="H60" s="98">
        <f t="shared" si="0"/>
        <v>82.10846633664927</v>
      </c>
    </row>
    <row r="61" spans="1:8" s="27" customFormat="1" ht="78.75">
      <c r="A61" s="68" t="s">
        <v>258</v>
      </c>
      <c r="B61" s="69" t="s">
        <v>322</v>
      </c>
      <c r="C61" s="69" t="s">
        <v>257</v>
      </c>
      <c r="D61" s="69" t="s">
        <v>259</v>
      </c>
      <c r="E61" s="66"/>
      <c r="F61" s="67">
        <f>F62+F68+F70+F67+F64</f>
        <v>27901.559999999998</v>
      </c>
      <c r="G61" s="67">
        <f>G62+G68+G70+G67+G64</f>
        <v>22909.542999999998</v>
      </c>
      <c r="H61" s="98">
        <f t="shared" si="0"/>
        <v>82.10846633664927</v>
      </c>
    </row>
    <row r="62" spans="1:8" s="27" customFormat="1" ht="15.75">
      <c r="A62" s="68" t="s">
        <v>327</v>
      </c>
      <c r="B62" s="69" t="s">
        <v>322</v>
      </c>
      <c r="C62" s="69" t="s">
        <v>257</v>
      </c>
      <c r="D62" s="69" t="s">
        <v>328</v>
      </c>
      <c r="E62" s="69"/>
      <c r="F62" s="70">
        <f>F63</f>
        <v>5236.069</v>
      </c>
      <c r="G62" s="70">
        <f>G63</f>
        <v>4700.256</v>
      </c>
      <c r="H62" s="98">
        <f t="shared" si="0"/>
        <v>89.76688427902688</v>
      </c>
    </row>
    <row r="63" spans="1:8" s="27" customFormat="1" ht="31.5">
      <c r="A63" s="68" t="s">
        <v>268</v>
      </c>
      <c r="B63" s="69" t="s">
        <v>322</v>
      </c>
      <c r="C63" s="69" t="s">
        <v>257</v>
      </c>
      <c r="D63" s="69" t="s">
        <v>328</v>
      </c>
      <c r="E63" s="69" t="s">
        <v>269</v>
      </c>
      <c r="F63" s="70">
        <v>5236.069</v>
      </c>
      <c r="G63" s="70">
        <v>4700.256</v>
      </c>
      <c r="H63" s="98">
        <f t="shared" si="0"/>
        <v>89.76688427902688</v>
      </c>
    </row>
    <row r="64" spans="1:8" s="27" customFormat="1" ht="78.75">
      <c r="A64" s="76" t="s">
        <v>246</v>
      </c>
      <c r="B64" s="74" t="s">
        <v>322</v>
      </c>
      <c r="C64" s="74" t="s">
        <v>257</v>
      </c>
      <c r="D64" s="74" t="s">
        <v>247</v>
      </c>
      <c r="E64" s="74"/>
      <c r="F64" s="75">
        <f>F65</f>
        <v>9794.528</v>
      </c>
      <c r="G64" s="75">
        <f>G65</f>
        <v>7544.528</v>
      </c>
      <c r="H64" s="98">
        <f t="shared" si="0"/>
        <v>77.02798950597722</v>
      </c>
    </row>
    <row r="65" spans="1:8" s="27" customFormat="1" ht="31.5">
      <c r="A65" s="73" t="s">
        <v>329</v>
      </c>
      <c r="B65" s="74" t="s">
        <v>322</v>
      </c>
      <c r="C65" s="74" t="s">
        <v>257</v>
      </c>
      <c r="D65" s="74" t="s">
        <v>247</v>
      </c>
      <c r="E65" s="74" t="s">
        <v>330</v>
      </c>
      <c r="F65" s="75">
        <v>9794.528</v>
      </c>
      <c r="G65" s="75">
        <v>7544.528</v>
      </c>
      <c r="H65" s="98">
        <f t="shared" si="0"/>
        <v>77.02798950597722</v>
      </c>
    </row>
    <row r="66" spans="1:8" s="27" customFormat="1" ht="78.75">
      <c r="A66" s="76" t="s">
        <v>248</v>
      </c>
      <c r="B66" s="74" t="s">
        <v>322</v>
      </c>
      <c r="C66" s="74" t="s">
        <v>257</v>
      </c>
      <c r="D66" s="74" t="s">
        <v>249</v>
      </c>
      <c r="E66" s="74"/>
      <c r="F66" s="75">
        <f>F67</f>
        <v>4839.888</v>
      </c>
      <c r="G66" s="75">
        <f>G67</f>
        <v>3102.182</v>
      </c>
      <c r="H66" s="98">
        <f t="shared" si="0"/>
        <v>64.09615263824287</v>
      </c>
    </row>
    <row r="67" spans="1:8" s="27" customFormat="1" ht="31.5">
      <c r="A67" s="73" t="s">
        <v>329</v>
      </c>
      <c r="B67" s="74" t="s">
        <v>322</v>
      </c>
      <c r="C67" s="74" t="s">
        <v>257</v>
      </c>
      <c r="D67" s="74" t="s">
        <v>249</v>
      </c>
      <c r="E67" s="74" t="s">
        <v>330</v>
      </c>
      <c r="F67" s="75">
        <v>4839.888</v>
      </c>
      <c r="G67" s="75">
        <v>3102.182</v>
      </c>
      <c r="H67" s="98">
        <f t="shared" si="0"/>
        <v>64.09615263824287</v>
      </c>
    </row>
    <row r="68" spans="1:8" s="27" customFormat="1" ht="31.5">
      <c r="A68" s="68" t="s">
        <v>272</v>
      </c>
      <c r="B68" s="69" t="s">
        <v>322</v>
      </c>
      <c r="C68" s="69" t="s">
        <v>257</v>
      </c>
      <c r="D68" s="69" t="s">
        <v>273</v>
      </c>
      <c r="E68" s="69"/>
      <c r="F68" s="70">
        <f>F69</f>
        <v>731.075</v>
      </c>
      <c r="G68" s="70">
        <f>G69</f>
        <v>262.577</v>
      </c>
      <c r="H68" s="98">
        <f t="shared" si="0"/>
        <v>35.91656122832814</v>
      </c>
    </row>
    <row r="69" spans="1:8" s="27" customFormat="1" ht="15.75">
      <c r="A69" s="68" t="s">
        <v>270</v>
      </c>
      <c r="B69" s="69" t="s">
        <v>322</v>
      </c>
      <c r="C69" s="69" t="s">
        <v>257</v>
      </c>
      <c r="D69" s="69" t="s">
        <v>273</v>
      </c>
      <c r="E69" s="69" t="s">
        <v>271</v>
      </c>
      <c r="F69" s="70">
        <v>731.075</v>
      </c>
      <c r="G69" s="70">
        <v>262.577</v>
      </c>
      <c r="H69" s="98">
        <f t="shared" si="0"/>
        <v>35.91656122832814</v>
      </c>
    </row>
    <row r="70" spans="1:8" s="27" customFormat="1" ht="47.25">
      <c r="A70" s="68" t="s">
        <v>331</v>
      </c>
      <c r="B70" s="69" t="s">
        <v>322</v>
      </c>
      <c r="C70" s="69" t="s">
        <v>257</v>
      </c>
      <c r="D70" s="69" t="s">
        <v>332</v>
      </c>
      <c r="E70" s="69"/>
      <c r="F70" s="70">
        <f>F71</f>
        <v>7300</v>
      </c>
      <c r="G70" s="70">
        <f>G71</f>
        <v>7300</v>
      </c>
      <c r="H70" s="98">
        <f t="shared" si="0"/>
        <v>100</v>
      </c>
    </row>
    <row r="71" spans="1:8" s="27" customFormat="1" ht="15.75">
      <c r="A71" s="71" t="s">
        <v>270</v>
      </c>
      <c r="B71" s="69" t="s">
        <v>322</v>
      </c>
      <c r="C71" s="69" t="s">
        <v>257</v>
      </c>
      <c r="D71" s="69" t="s">
        <v>332</v>
      </c>
      <c r="E71" s="69" t="s">
        <v>271</v>
      </c>
      <c r="F71" s="70">
        <v>7300</v>
      </c>
      <c r="G71" s="70">
        <v>7300</v>
      </c>
      <c r="H71" s="98">
        <f t="shared" si="0"/>
        <v>100</v>
      </c>
    </row>
    <row r="72" spans="1:8" s="27" customFormat="1" ht="15.75">
      <c r="A72" s="65" t="s">
        <v>172</v>
      </c>
      <c r="B72" s="66" t="s">
        <v>322</v>
      </c>
      <c r="C72" s="66" t="s">
        <v>310</v>
      </c>
      <c r="D72" s="66"/>
      <c r="E72" s="66"/>
      <c r="F72" s="67">
        <f>F73</f>
        <v>13303.380000000001</v>
      </c>
      <c r="G72" s="67">
        <f>G73</f>
        <v>11799.193</v>
      </c>
      <c r="H72" s="98">
        <f t="shared" si="0"/>
        <v>88.693196766536</v>
      </c>
    </row>
    <row r="73" spans="1:8" s="27" customFormat="1" ht="78.75">
      <c r="A73" s="68" t="s">
        <v>258</v>
      </c>
      <c r="B73" s="69" t="s">
        <v>322</v>
      </c>
      <c r="C73" s="69" t="s">
        <v>310</v>
      </c>
      <c r="D73" s="69" t="s">
        <v>259</v>
      </c>
      <c r="E73" s="69"/>
      <c r="F73" s="70">
        <f>F74+F77+F79+F82</f>
        <v>13303.380000000001</v>
      </c>
      <c r="G73" s="70">
        <f>G74+G77+G79+G82</f>
        <v>11799.193</v>
      </c>
      <c r="H73" s="98">
        <f t="shared" si="0"/>
        <v>88.693196766536</v>
      </c>
    </row>
    <row r="74" spans="1:8" s="27" customFormat="1" ht="15.75">
      <c r="A74" s="68" t="s">
        <v>335</v>
      </c>
      <c r="B74" s="69" t="s">
        <v>322</v>
      </c>
      <c r="C74" s="69" t="s">
        <v>310</v>
      </c>
      <c r="D74" s="69" t="s">
        <v>336</v>
      </c>
      <c r="E74" s="69"/>
      <c r="F74" s="70">
        <f>F75+F76</f>
        <v>4255.828</v>
      </c>
      <c r="G74" s="70">
        <f>G75+G76</f>
        <v>3051.641</v>
      </c>
      <c r="H74" s="98">
        <f t="shared" si="0"/>
        <v>71.70498901741328</v>
      </c>
    </row>
    <row r="75" spans="1:8" s="27" customFormat="1" ht="31.5">
      <c r="A75" s="71" t="s">
        <v>268</v>
      </c>
      <c r="B75" s="69" t="s">
        <v>322</v>
      </c>
      <c r="C75" s="69" t="s">
        <v>310</v>
      </c>
      <c r="D75" s="69" t="s">
        <v>336</v>
      </c>
      <c r="E75" s="69" t="s">
        <v>269</v>
      </c>
      <c r="F75" s="70">
        <v>4252.537</v>
      </c>
      <c r="G75" s="70">
        <v>3048.766</v>
      </c>
      <c r="H75" s="98">
        <f t="shared" si="0"/>
        <v>71.6928741595899</v>
      </c>
    </row>
    <row r="76" spans="1:8" s="27" customFormat="1" ht="15.75">
      <c r="A76" s="68" t="s">
        <v>270</v>
      </c>
      <c r="B76" s="69" t="s">
        <v>322</v>
      </c>
      <c r="C76" s="69" t="s">
        <v>310</v>
      </c>
      <c r="D76" s="69" t="s">
        <v>336</v>
      </c>
      <c r="E76" s="69" t="s">
        <v>271</v>
      </c>
      <c r="F76" s="70">
        <v>3.291</v>
      </c>
      <c r="G76" s="70">
        <v>2.875</v>
      </c>
      <c r="H76" s="98">
        <f t="shared" si="0"/>
        <v>87.35946520814343</v>
      </c>
    </row>
    <row r="77" spans="1:8" s="27" customFormat="1" ht="15.75">
      <c r="A77" s="68" t="s">
        <v>337</v>
      </c>
      <c r="B77" s="69" t="s">
        <v>322</v>
      </c>
      <c r="C77" s="69" t="s">
        <v>310</v>
      </c>
      <c r="D77" s="69" t="s">
        <v>338</v>
      </c>
      <c r="E77" s="69"/>
      <c r="F77" s="70">
        <f>F78</f>
        <v>462.909</v>
      </c>
      <c r="G77" s="70">
        <f>G78</f>
        <v>462.909</v>
      </c>
      <c r="H77" s="98">
        <f t="shared" si="0"/>
        <v>100</v>
      </c>
    </row>
    <row r="78" spans="1:8" s="27" customFormat="1" ht="31.5">
      <c r="A78" s="71" t="s">
        <v>268</v>
      </c>
      <c r="B78" s="69" t="s">
        <v>322</v>
      </c>
      <c r="C78" s="69" t="s">
        <v>310</v>
      </c>
      <c r="D78" s="69" t="s">
        <v>338</v>
      </c>
      <c r="E78" s="69" t="s">
        <v>269</v>
      </c>
      <c r="F78" s="70">
        <v>462.909</v>
      </c>
      <c r="G78" s="70">
        <v>462.909</v>
      </c>
      <c r="H78" s="98">
        <f t="shared" si="0"/>
        <v>100</v>
      </c>
    </row>
    <row r="79" spans="1:8" s="27" customFormat="1" ht="47.25">
      <c r="A79" s="68" t="s">
        <v>339</v>
      </c>
      <c r="B79" s="69" t="s">
        <v>322</v>
      </c>
      <c r="C79" s="69" t="s">
        <v>310</v>
      </c>
      <c r="D79" s="69" t="s">
        <v>340</v>
      </c>
      <c r="E79" s="69"/>
      <c r="F79" s="70">
        <f>F80</f>
        <v>8505</v>
      </c>
      <c r="G79" s="70">
        <f>G80</f>
        <v>8205</v>
      </c>
      <c r="H79" s="98">
        <f t="shared" si="0"/>
        <v>96.47266313932981</v>
      </c>
    </row>
    <row r="80" spans="1:8" s="27" customFormat="1" ht="31.5">
      <c r="A80" s="68" t="s">
        <v>341</v>
      </c>
      <c r="B80" s="69" t="s">
        <v>322</v>
      </c>
      <c r="C80" s="69" t="s">
        <v>310</v>
      </c>
      <c r="D80" s="69" t="s">
        <v>340</v>
      </c>
      <c r="E80" s="69" t="s">
        <v>342</v>
      </c>
      <c r="F80" s="70">
        <v>8505</v>
      </c>
      <c r="G80" s="70">
        <v>8205</v>
      </c>
      <c r="H80" s="98">
        <f t="shared" si="0"/>
        <v>96.47266313932981</v>
      </c>
    </row>
    <row r="81" spans="1:8" s="27" customFormat="1" ht="31.5">
      <c r="A81" s="68" t="s">
        <v>272</v>
      </c>
      <c r="B81" s="69" t="s">
        <v>322</v>
      </c>
      <c r="C81" s="69" t="s">
        <v>310</v>
      </c>
      <c r="D81" s="69" t="s">
        <v>273</v>
      </c>
      <c r="E81" s="69"/>
      <c r="F81" s="70">
        <f>F82</f>
        <v>79.643</v>
      </c>
      <c r="G81" s="70">
        <f>G82</f>
        <v>79.643</v>
      </c>
      <c r="H81" s="98">
        <f t="shared" si="0"/>
        <v>100</v>
      </c>
    </row>
    <row r="82" spans="1:8" s="27" customFormat="1" ht="15.75">
      <c r="A82" s="68" t="s">
        <v>270</v>
      </c>
      <c r="B82" s="69" t="s">
        <v>322</v>
      </c>
      <c r="C82" s="69" t="s">
        <v>310</v>
      </c>
      <c r="D82" s="69" t="s">
        <v>273</v>
      </c>
      <c r="E82" s="69" t="s">
        <v>271</v>
      </c>
      <c r="F82" s="70">
        <v>79.643</v>
      </c>
      <c r="G82" s="70">
        <v>79.643</v>
      </c>
      <c r="H82" s="98">
        <f t="shared" si="0"/>
        <v>100</v>
      </c>
    </row>
    <row r="83" spans="1:8" s="27" customFormat="1" ht="15.75">
      <c r="A83" s="83" t="s">
        <v>180</v>
      </c>
      <c r="B83" s="63" t="s">
        <v>348</v>
      </c>
      <c r="C83" s="63"/>
      <c r="D83" s="63"/>
      <c r="E83" s="63"/>
      <c r="F83" s="64">
        <f>F85</f>
        <v>90</v>
      </c>
      <c r="G83" s="64">
        <f>G85</f>
        <v>0</v>
      </c>
      <c r="H83" s="98">
        <f t="shared" si="0"/>
        <v>0</v>
      </c>
    </row>
    <row r="84" spans="1:8" s="27" customFormat="1" ht="15.75">
      <c r="A84" s="65" t="s">
        <v>186</v>
      </c>
      <c r="B84" s="69" t="s">
        <v>348</v>
      </c>
      <c r="C84" s="69" t="s">
        <v>348</v>
      </c>
      <c r="D84" s="63"/>
      <c r="E84" s="63"/>
      <c r="F84" s="67">
        <f>F85</f>
        <v>90</v>
      </c>
      <c r="G84" s="67">
        <f>G85</f>
        <v>0</v>
      </c>
      <c r="H84" s="98">
        <f t="shared" si="0"/>
        <v>0</v>
      </c>
    </row>
    <row r="85" spans="1:8" s="27" customFormat="1" ht="78.75">
      <c r="A85" s="68" t="s">
        <v>258</v>
      </c>
      <c r="B85" s="69" t="s">
        <v>348</v>
      </c>
      <c r="C85" s="69" t="s">
        <v>348</v>
      </c>
      <c r="D85" s="69" t="s">
        <v>259</v>
      </c>
      <c r="E85" s="66"/>
      <c r="F85" s="70">
        <f>F87</f>
        <v>90</v>
      </c>
      <c r="G85" s="70">
        <f>G87</f>
        <v>0</v>
      </c>
      <c r="H85" s="98">
        <f t="shared" si="0"/>
        <v>0</v>
      </c>
    </row>
    <row r="86" spans="1:8" s="27" customFormat="1" ht="15.75">
      <c r="A86" s="68" t="s">
        <v>349</v>
      </c>
      <c r="B86" s="69" t="s">
        <v>348</v>
      </c>
      <c r="C86" s="69" t="s">
        <v>348</v>
      </c>
      <c r="D86" s="69" t="s">
        <v>350</v>
      </c>
      <c r="E86" s="69"/>
      <c r="F86" s="70">
        <f>F87</f>
        <v>90</v>
      </c>
      <c r="G86" s="70">
        <f>G87</f>
        <v>0</v>
      </c>
      <c r="H86" s="98">
        <f aca="true" t="shared" si="2" ref="H86:H109">G86/F86*100</f>
        <v>0</v>
      </c>
    </row>
    <row r="87" spans="1:8" s="27" customFormat="1" ht="31.5">
      <c r="A87" s="71" t="s">
        <v>268</v>
      </c>
      <c r="B87" s="69" t="s">
        <v>348</v>
      </c>
      <c r="C87" s="69" t="s">
        <v>348</v>
      </c>
      <c r="D87" s="69" t="s">
        <v>350</v>
      </c>
      <c r="E87" s="69" t="s">
        <v>269</v>
      </c>
      <c r="F87" s="70">
        <v>90</v>
      </c>
      <c r="G87" s="70">
        <v>0</v>
      </c>
      <c r="H87" s="98">
        <f t="shared" si="2"/>
        <v>0</v>
      </c>
    </row>
    <row r="88" spans="1:8" s="27" customFormat="1" ht="15.75">
      <c r="A88" s="83" t="s">
        <v>351</v>
      </c>
      <c r="B88" s="63" t="s">
        <v>352</v>
      </c>
      <c r="C88" s="63"/>
      <c r="D88" s="63"/>
      <c r="E88" s="63"/>
      <c r="F88" s="64">
        <f>F89</f>
        <v>5983.3</v>
      </c>
      <c r="G88" s="64">
        <f>G89</f>
        <v>5983.3</v>
      </c>
      <c r="H88" s="98">
        <f t="shared" si="2"/>
        <v>100</v>
      </c>
    </row>
    <row r="89" spans="1:8" s="27" customFormat="1" ht="15.75">
      <c r="A89" s="65" t="s">
        <v>192</v>
      </c>
      <c r="B89" s="66" t="s">
        <v>352</v>
      </c>
      <c r="C89" s="66" t="s">
        <v>255</v>
      </c>
      <c r="D89" s="66"/>
      <c r="E89" s="66"/>
      <c r="F89" s="67">
        <f>F90</f>
        <v>5983.3</v>
      </c>
      <c r="G89" s="67">
        <f>G90</f>
        <v>5983.3</v>
      </c>
      <c r="H89" s="98">
        <f t="shared" si="2"/>
        <v>100</v>
      </c>
    </row>
    <row r="90" spans="1:8" s="27" customFormat="1" ht="78.75">
      <c r="A90" s="68" t="s">
        <v>258</v>
      </c>
      <c r="B90" s="69" t="s">
        <v>352</v>
      </c>
      <c r="C90" s="69" t="s">
        <v>255</v>
      </c>
      <c r="D90" s="69" t="s">
        <v>259</v>
      </c>
      <c r="E90" s="69"/>
      <c r="F90" s="70">
        <f>F91+F93</f>
        <v>5983.3</v>
      </c>
      <c r="G90" s="70">
        <f>G91+G93</f>
        <v>5983.3</v>
      </c>
      <c r="H90" s="98">
        <f t="shared" si="2"/>
        <v>100</v>
      </c>
    </row>
    <row r="91" spans="1:8" s="27" customFormat="1" ht="15.75">
      <c r="A91" s="71" t="s">
        <v>353</v>
      </c>
      <c r="B91" s="69" t="s">
        <v>352</v>
      </c>
      <c r="C91" s="69" t="s">
        <v>255</v>
      </c>
      <c r="D91" s="69" t="s">
        <v>354</v>
      </c>
      <c r="E91" s="69"/>
      <c r="F91" s="70">
        <f>F92</f>
        <v>5055.5</v>
      </c>
      <c r="G91" s="70">
        <f>G92</f>
        <v>5055.5</v>
      </c>
      <c r="H91" s="98">
        <f t="shared" si="2"/>
        <v>100</v>
      </c>
    </row>
    <row r="92" spans="1:8" s="27" customFormat="1" ht="15.75">
      <c r="A92" s="68" t="s">
        <v>280</v>
      </c>
      <c r="B92" s="69" t="s">
        <v>352</v>
      </c>
      <c r="C92" s="69" t="s">
        <v>255</v>
      </c>
      <c r="D92" s="69" t="s">
        <v>354</v>
      </c>
      <c r="E92" s="69" t="s">
        <v>281</v>
      </c>
      <c r="F92" s="70">
        <v>5055.5</v>
      </c>
      <c r="G92" s="70">
        <v>5055.5</v>
      </c>
      <c r="H92" s="98">
        <f t="shared" si="2"/>
        <v>100</v>
      </c>
    </row>
    <row r="93" spans="1:8" s="27" customFormat="1" ht="15.75">
      <c r="A93" s="91" t="s">
        <v>355</v>
      </c>
      <c r="B93" s="69" t="s">
        <v>352</v>
      </c>
      <c r="C93" s="69" t="s">
        <v>255</v>
      </c>
      <c r="D93" s="69" t="s">
        <v>356</v>
      </c>
      <c r="E93" s="69"/>
      <c r="F93" s="70">
        <f>F94</f>
        <v>927.8</v>
      </c>
      <c r="G93" s="70">
        <f>G94</f>
        <v>927.8</v>
      </c>
      <c r="H93" s="98">
        <f t="shared" si="2"/>
        <v>100</v>
      </c>
    </row>
    <row r="94" spans="1:8" s="27" customFormat="1" ht="15.75">
      <c r="A94" s="68" t="s">
        <v>280</v>
      </c>
      <c r="B94" s="69" t="s">
        <v>352</v>
      </c>
      <c r="C94" s="69" t="s">
        <v>255</v>
      </c>
      <c r="D94" s="69" t="s">
        <v>356</v>
      </c>
      <c r="E94" s="69" t="s">
        <v>281</v>
      </c>
      <c r="F94" s="70">
        <v>927.8</v>
      </c>
      <c r="G94" s="70">
        <v>927.8</v>
      </c>
      <c r="H94" s="98">
        <f t="shared" si="2"/>
        <v>100</v>
      </c>
    </row>
    <row r="95" spans="1:8" s="27" customFormat="1" ht="15.75">
      <c r="A95" s="83" t="s">
        <v>202</v>
      </c>
      <c r="B95" s="63" t="s">
        <v>318</v>
      </c>
      <c r="C95" s="63"/>
      <c r="D95" s="63"/>
      <c r="E95" s="63"/>
      <c r="F95" s="64">
        <f>F99</f>
        <v>798.987</v>
      </c>
      <c r="G95" s="64">
        <f>G99</f>
        <v>479.743</v>
      </c>
      <c r="H95" s="98">
        <f t="shared" si="2"/>
        <v>60.04390559546026</v>
      </c>
    </row>
    <row r="96" spans="1:8" s="27" customFormat="1" ht="31.5">
      <c r="A96" s="65" t="s">
        <v>360</v>
      </c>
      <c r="B96" s="66" t="s">
        <v>318</v>
      </c>
      <c r="C96" s="66" t="s">
        <v>265</v>
      </c>
      <c r="D96" s="66"/>
      <c r="E96" s="66"/>
      <c r="F96" s="67">
        <f>F99</f>
        <v>798.987</v>
      </c>
      <c r="G96" s="67">
        <f>G99</f>
        <v>479.743</v>
      </c>
      <c r="H96" s="98">
        <f t="shared" si="2"/>
        <v>60.04390559546026</v>
      </c>
    </row>
    <row r="97" spans="1:8" s="27" customFormat="1" ht="78.75">
      <c r="A97" s="68" t="s">
        <v>258</v>
      </c>
      <c r="B97" s="69" t="s">
        <v>318</v>
      </c>
      <c r="C97" s="69" t="s">
        <v>265</v>
      </c>
      <c r="D97" s="69" t="s">
        <v>259</v>
      </c>
      <c r="E97" s="66"/>
      <c r="F97" s="70">
        <f>F99</f>
        <v>798.987</v>
      </c>
      <c r="G97" s="70">
        <f>G99</f>
        <v>479.743</v>
      </c>
      <c r="H97" s="98">
        <f t="shared" si="2"/>
        <v>60.04390559546026</v>
      </c>
    </row>
    <row r="98" spans="1:8" s="27" customFormat="1" ht="15.75">
      <c r="A98" s="68" t="s">
        <v>361</v>
      </c>
      <c r="B98" s="69" t="s">
        <v>318</v>
      </c>
      <c r="C98" s="69" t="s">
        <v>265</v>
      </c>
      <c r="D98" s="69" t="s">
        <v>362</v>
      </c>
      <c r="E98" s="69"/>
      <c r="F98" s="70">
        <f>F99</f>
        <v>798.987</v>
      </c>
      <c r="G98" s="70">
        <f>G99</f>
        <v>479.743</v>
      </c>
      <c r="H98" s="98">
        <f t="shared" si="2"/>
        <v>60.04390559546026</v>
      </c>
    </row>
    <row r="99" spans="1:8" s="27" customFormat="1" ht="31.5">
      <c r="A99" s="71" t="s">
        <v>268</v>
      </c>
      <c r="B99" s="69" t="s">
        <v>318</v>
      </c>
      <c r="C99" s="69" t="s">
        <v>265</v>
      </c>
      <c r="D99" s="69" t="s">
        <v>362</v>
      </c>
      <c r="E99" s="69" t="s">
        <v>269</v>
      </c>
      <c r="F99" s="70">
        <v>798.987</v>
      </c>
      <c r="G99" s="70">
        <v>479.743</v>
      </c>
      <c r="H99" s="98">
        <f t="shared" si="2"/>
        <v>60.04390559546026</v>
      </c>
    </row>
    <row r="100" spans="1:8" s="27" customFormat="1" ht="94.5">
      <c r="A100" s="94" t="s">
        <v>274</v>
      </c>
      <c r="B100" s="99"/>
      <c r="C100" s="99"/>
      <c r="D100" s="96" t="s">
        <v>275</v>
      </c>
      <c r="E100" s="99"/>
      <c r="F100" s="100">
        <f>F101</f>
        <v>9.6</v>
      </c>
      <c r="G100" s="100">
        <f>G101</f>
        <v>9.6</v>
      </c>
      <c r="H100" s="98">
        <f t="shared" si="2"/>
        <v>100</v>
      </c>
    </row>
    <row r="101" spans="1:8" s="27" customFormat="1" ht="94.5">
      <c r="A101" s="73" t="s">
        <v>274</v>
      </c>
      <c r="B101" s="74" t="s">
        <v>255</v>
      </c>
      <c r="C101" s="74" t="s">
        <v>265</v>
      </c>
      <c r="D101" s="74" t="s">
        <v>275</v>
      </c>
      <c r="E101" s="74"/>
      <c r="F101" s="75">
        <f>F103</f>
        <v>9.6</v>
      </c>
      <c r="G101" s="75">
        <f>G103</f>
        <v>9.6</v>
      </c>
      <c r="H101" s="98">
        <f t="shared" si="2"/>
        <v>100</v>
      </c>
    </row>
    <row r="102" spans="1:8" s="27" customFormat="1" ht="31.5">
      <c r="A102" s="73" t="s">
        <v>266</v>
      </c>
      <c r="B102" s="74" t="s">
        <v>255</v>
      </c>
      <c r="C102" s="74" t="s">
        <v>265</v>
      </c>
      <c r="D102" s="74" t="s">
        <v>276</v>
      </c>
      <c r="E102" s="74"/>
      <c r="F102" s="75">
        <f>F103</f>
        <v>9.6</v>
      </c>
      <c r="G102" s="75">
        <f>G103</f>
        <v>9.6</v>
      </c>
      <c r="H102" s="98">
        <f t="shared" si="2"/>
        <v>100</v>
      </c>
    </row>
    <row r="103" spans="1:8" s="27" customFormat="1" ht="31.5">
      <c r="A103" s="76" t="s">
        <v>268</v>
      </c>
      <c r="B103" s="74" t="s">
        <v>255</v>
      </c>
      <c r="C103" s="74" t="s">
        <v>265</v>
      </c>
      <c r="D103" s="74" t="s">
        <v>276</v>
      </c>
      <c r="E103" s="74" t="s">
        <v>269</v>
      </c>
      <c r="F103" s="75">
        <v>9.6</v>
      </c>
      <c r="G103" s="75">
        <v>9.6</v>
      </c>
      <c r="H103" s="98">
        <f t="shared" si="2"/>
        <v>100</v>
      </c>
    </row>
    <row r="104" spans="1:8" s="27" customFormat="1" ht="63">
      <c r="A104" s="94" t="s">
        <v>343</v>
      </c>
      <c r="B104" s="99" t="s">
        <v>322</v>
      </c>
      <c r="C104" s="99" t="s">
        <v>310</v>
      </c>
      <c r="D104" s="99" t="s">
        <v>344</v>
      </c>
      <c r="E104" s="99"/>
      <c r="F104" s="101">
        <f>F106+F107</f>
        <v>4563.432</v>
      </c>
      <c r="G104" s="101">
        <f>G106+G107</f>
        <v>4563.432</v>
      </c>
      <c r="H104" s="98">
        <f t="shared" si="2"/>
        <v>100</v>
      </c>
    </row>
    <row r="105" spans="1:8" s="27" customFormat="1" ht="15.75">
      <c r="A105" s="68" t="s">
        <v>337</v>
      </c>
      <c r="B105" s="69" t="s">
        <v>322</v>
      </c>
      <c r="C105" s="69" t="s">
        <v>310</v>
      </c>
      <c r="D105" s="69" t="s">
        <v>345</v>
      </c>
      <c r="E105" s="69"/>
      <c r="F105" s="75">
        <f>F106</f>
        <v>100</v>
      </c>
      <c r="G105" s="75">
        <f>G106</f>
        <v>100</v>
      </c>
      <c r="H105" s="98">
        <f t="shared" si="2"/>
        <v>100</v>
      </c>
    </row>
    <row r="106" spans="1:8" s="27" customFormat="1" ht="31.5">
      <c r="A106" s="76" t="s">
        <v>268</v>
      </c>
      <c r="B106" s="69" t="s">
        <v>322</v>
      </c>
      <c r="C106" s="69" t="s">
        <v>310</v>
      </c>
      <c r="D106" s="69" t="s">
        <v>345</v>
      </c>
      <c r="E106" s="69" t="s">
        <v>269</v>
      </c>
      <c r="F106" s="75">
        <v>100</v>
      </c>
      <c r="G106" s="75">
        <v>100</v>
      </c>
      <c r="H106" s="98">
        <f t="shared" si="2"/>
        <v>100</v>
      </c>
    </row>
    <row r="107" spans="1:8" s="27" customFormat="1" ht="31.5">
      <c r="A107" s="73" t="s">
        <v>346</v>
      </c>
      <c r="B107" s="69" t="s">
        <v>322</v>
      </c>
      <c r="C107" s="69" t="s">
        <v>310</v>
      </c>
      <c r="D107" s="69" t="s">
        <v>347</v>
      </c>
      <c r="E107" s="69"/>
      <c r="F107" s="75">
        <f>F108</f>
        <v>4463.432</v>
      </c>
      <c r="G107" s="75">
        <f>G108</f>
        <v>4463.432</v>
      </c>
      <c r="H107" s="98">
        <f t="shared" si="2"/>
        <v>100</v>
      </c>
    </row>
    <row r="108" spans="1:8" s="27" customFormat="1" ht="31.5">
      <c r="A108" s="76" t="s">
        <v>268</v>
      </c>
      <c r="B108" s="69" t="s">
        <v>322</v>
      </c>
      <c r="C108" s="69" t="s">
        <v>310</v>
      </c>
      <c r="D108" s="69" t="s">
        <v>347</v>
      </c>
      <c r="E108" s="69" t="s">
        <v>269</v>
      </c>
      <c r="F108" s="75">
        <v>4463.432</v>
      </c>
      <c r="G108" s="75">
        <v>4463.432</v>
      </c>
      <c r="H108" s="98">
        <f t="shared" si="2"/>
        <v>100</v>
      </c>
    </row>
    <row r="109" spans="1:8" s="27" customFormat="1" ht="15.75">
      <c r="A109" s="62" t="s">
        <v>205</v>
      </c>
      <c r="B109" s="89"/>
      <c r="C109" s="89"/>
      <c r="D109" s="89"/>
      <c r="E109" s="89"/>
      <c r="F109" s="64">
        <f>F21+F100+F104</f>
        <v>64532.58</v>
      </c>
      <c r="G109" s="64">
        <f>G21+G100+G104</f>
        <v>54488.563</v>
      </c>
      <c r="H109" s="98">
        <f t="shared" si="2"/>
        <v>84.43574238005051</v>
      </c>
    </row>
  </sheetData>
  <sheetProtection/>
  <mergeCells count="17">
    <mergeCell ref="A1:F1"/>
    <mergeCell ref="A6:F6"/>
    <mergeCell ref="A9:F9"/>
    <mergeCell ref="A10:F10"/>
    <mergeCell ref="A11:F11"/>
    <mergeCell ref="A12:F12"/>
    <mergeCell ref="D3:F5"/>
    <mergeCell ref="D2:F2"/>
    <mergeCell ref="G18:G19"/>
    <mergeCell ref="H18:H19"/>
    <mergeCell ref="E16:F16"/>
    <mergeCell ref="A18:A19"/>
    <mergeCell ref="B18:B19"/>
    <mergeCell ref="C18:C19"/>
    <mergeCell ref="D18:D19"/>
    <mergeCell ref="E18:E19"/>
    <mergeCell ref="F18:F1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Камышинскому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Бухгалтер</cp:lastModifiedBy>
  <cp:lastPrinted>2020-04-16T12:34:47Z</cp:lastPrinted>
  <dcterms:created xsi:type="dcterms:W3CDTF">2007-08-31T09:20:59Z</dcterms:created>
  <dcterms:modified xsi:type="dcterms:W3CDTF">2020-06-02T05:15:38Z</dcterms:modified>
  <cp:category/>
  <cp:version/>
  <cp:contentType/>
  <cp:contentStatus/>
</cp:coreProperties>
</file>